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0" windowWidth="29040" windowHeight="15870"/>
  </bookViews>
  <sheets>
    <sheet name="мероприятия" sheetId="1" r:id="rId1"/>
    <sheet name="показатели" sheetId="2" r:id="rId2"/>
    <sheet name="кредиторка" sheetId="3" r:id="rId3"/>
  </sheets>
  <definedNames>
    <definedName name="_xlnm._FilterDatabase" localSheetId="0" hidden="1">мероприятия!$A$5:$R$68</definedName>
    <definedName name="_xlnm.Print_Area" localSheetId="2">кредиторка!$A$1:$L$49</definedName>
    <definedName name="_xlnm.Print_Area" localSheetId="0">мероприятия!$A$1:$S$68</definedName>
    <definedName name="_xlnm.Print_Area" localSheetId="1">показатели!$A$1:$K$60</definedName>
  </definedNames>
  <calcPr calcId="144525"/>
</workbook>
</file>

<file path=xl/calcChain.xml><?xml version="1.0" encoding="utf-8"?>
<calcChain xmlns="http://schemas.openxmlformats.org/spreadsheetml/2006/main">
  <c r="F26" i="2" l="1"/>
  <c r="E26" i="2"/>
  <c r="J61" i="1" l="1"/>
  <c r="P53" i="1"/>
  <c r="K18" i="1"/>
  <c r="O35" i="1"/>
  <c r="P35" i="1"/>
  <c r="K35" i="1"/>
  <c r="P18" i="1"/>
  <c r="E61" i="1" l="1"/>
  <c r="E54" i="1"/>
  <c r="D51" i="1"/>
  <c r="R50" i="1"/>
  <c r="L50" i="1"/>
  <c r="G50" i="1"/>
  <c r="B50" i="1"/>
  <c r="C51" i="1"/>
  <c r="H51" i="1"/>
  <c r="I51" i="1"/>
  <c r="M51" i="1"/>
  <c r="N51" i="1"/>
  <c r="F35" i="1"/>
  <c r="B37" i="1"/>
  <c r="B10" i="1"/>
  <c r="Q50" i="1" l="1"/>
  <c r="D64" i="1"/>
  <c r="E64" i="1"/>
  <c r="F18" i="1" l="1"/>
  <c r="F51" i="1" s="1"/>
  <c r="J15" i="1" l="1"/>
  <c r="I15" i="1"/>
  <c r="H15" i="1"/>
  <c r="R46" i="1" l="1"/>
  <c r="L46" i="1"/>
  <c r="G46" i="1"/>
  <c r="B46" i="1"/>
  <c r="R45" i="1"/>
  <c r="B45" i="1"/>
  <c r="G45" i="1"/>
  <c r="L45" i="1"/>
  <c r="O42" i="1"/>
  <c r="J42" i="1"/>
  <c r="E42" i="1"/>
  <c r="J35" i="1"/>
  <c r="G35" i="1" s="1"/>
  <c r="E35" i="1"/>
  <c r="B35" i="1" s="1"/>
  <c r="O27" i="1"/>
  <c r="J27" i="1"/>
  <c r="E27" i="1"/>
  <c r="O18" i="1"/>
  <c r="E18" i="1"/>
  <c r="E51" i="1" s="1"/>
  <c r="B51" i="1" s="1"/>
  <c r="K51" i="1"/>
  <c r="Q45" i="1" l="1"/>
  <c r="O51" i="1"/>
  <c r="Q46" i="1"/>
  <c r="J18" i="1"/>
  <c r="J51" i="1" s="1"/>
  <c r="P51" i="1"/>
  <c r="R62" i="1"/>
  <c r="L62" i="1"/>
  <c r="G62" i="1"/>
  <c r="B62" i="1"/>
  <c r="L51" i="1" l="1"/>
  <c r="Q51" i="1" s="1"/>
  <c r="R51" i="1"/>
  <c r="G51" i="1"/>
  <c r="Q62" i="1"/>
  <c r="B42" i="1"/>
  <c r="G42" i="1"/>
  <c r="L42" i="1"/>
  <c r="R42" i="1"/>
  <c r="B44" i="1"/>
  <c r="G44" i="1"/>
  <c r="L44" i="1"/>
  <c r="R44" i="1"/>
  <c r="L35" i="1"/>
  <c r="R35" i="1"/>
  <c r="G37" i="1"/>
  <c r="L37" i="1"/>
  <c r="R37" i="1"/>
  <c r="B39" i="1"/>
  <c r="G39" i="1"/>
  <c r="L39" i="1"/>
  <c r="R39" i="1"/>
  <c r="B27" i="1"/>
  <c r="G27" i="1"/>
  <c r="L27" i="1"/>
  <c r="R27" i="1"/>
  <c r="B29" i="1"/>
  <c r="G29" i="1"/>
  <c r="L29" i="1"/>
  <c r="R29" i="1"/>
  <c r="B31" i="1"/>
  <c r="G31" i="1"/>
  <c r="L31" i="1"/>
  <c r="R31" i="1"/>
  <c r="B33" i="1"/>
  <c r="G33" i="1"/>
  <c r="L33" i="1"/>
  <c r="R33" i="1"/>
  <c r="L22" i="1"/>
  <c r="B22" i="1"/>
  <c r="L24" i="1"/>
  <c r="G24" i="1"/>
  <c r="R24" i="1"/>
  <c r="B24" i="1"/>
  <c r="L20" i="1"/>
  <c r="R20" i="1"/>
  <c r="B20" i="1"/>
  <c r="Q44" i="1" l="1"/>
  <c r="Q22" i="1"/>
  <c r="Q31" i="1"/>
  <c r="Q27" i="1"/>
  <c r="Q35" i="1"/>
  <c r="Q42" i="1"/>
  <c r="Q24" i="1"/>
  <c r="G20" i="1"/>
  <c r="Q20" i="1"/>
  <c r="G22" i="1"/>
  <c r="R22" i="1"/>
  <c r="Q39" i="1"/>
  <c r="Q37" i="1"/>
  <c r="Q33" i="1"/>
  <c r="Q29" i="1"/>
  <c r="G41" i="3" l="1"/>
  <c r="G40" i="3"/>
  <c r="C41" i="3"/>
  <c r="C40" i="3"/>
  <c r="G4" i="3"/>
  <c r="C4" i="3"/>
  <c r="J59" i="1"/>
  <c r="M64" i="1"/>
  <c r="N64" i="1"/>
  <c r="O64" i="1"/>
  <c r="P64" i="1"/>
  <c r="K64" i="1"/>
  <c r="H64" i="1"/>
  <c r="I64" i="1"/>
  <c r="R63" i="1"/>
  <c r="L63" i="1"/>
  <c r="G63" i="1"/>
  <c r="B63" i="1"/>
  <c r="J64" i="1"/>
  <c r="N59" i="1"/>
  <c r="O59" i="1"/>
  <c r="M59" i="1"/>
  <c r="K59" i="1"/>
  <c r="I59" i="1"/>
  <c r="H59" i="1"/>
  <c r="L58" i="1"/>
  <c r="G58" i="1"/>
  <c r="R58" i="1"/>
  <c r="F58" i="1"/>
  <c r="B58" i="1" s="1"/>
  <c r="D55" i="1"/>
  <c r="C54" i="1"/>
  <c r="P59" i="1"/>
  <c r="B40" i="1"/>
  <c r="R40" i="1"/>
  <c r="G40" i="1"/>
  <c r="L40" i="1"/>
  <c r="P15" i="1"/>
  <c r="O15" i="1"/>
  <c r="N15" i="1"/>
  <c r="M15" i="1"/>
  <c r="K15" i="1"/>
  <c r="F15" i="1"/>
  <c r="E15" i="1"/>
  <c r="D15" i="1"/>
  <c r="C15" i="1"/>
  <c r="R14" i="1"/>
  <c r="L14" i="1"/>
  <c r="G14" i="1"/>
  <c r="B14" i="1"/>
  <c r="R13" i="1"/>
  <c r="L13" i="1"/>
  <c r="G13" i="1"/>
  <c r="B13" i="1"/>
  <c r="R11" i="1"/>
  <c r="L11" i="1"/>
  <c r="G11" i="1"/>
  <c r="B11" i="1"/>
  <c r="C59" i="1" l="1"/>
  <c r="Q40" i="1"/>
  <c r="R64" i="1"/>
  <c r="Q63" i="1"/>
  <c r="Q58" i="1"/>
  <c r="K68" i="1"/>
  <c r="G15" i="1"/>
  <c r="Q11" i="1"/>
  <c r="Q14" i="1"/>
  <c r="R15" i="1"/>
  <c r="Q13" i="1"/>
  <c r="C39" i="3"/>
  <c r="L59" i="1"/>
  <c r="N67" i="1"/>
  <c r="F57" i="1" l="1"/>
  <c r="F59" i="1" s="1"/>
  <c r="G31" i="3"/>
  <c r="R48" i="1"/>
  <c r="L18" i="1"/>
  <c r="G12" i="1"/>
  <c r="R12" i="1"/>
  <c r="G10" i="1"/>
  <c r="G13" i="3" l="1"/>
  <c r="G7" i="3"/>
  <c r="B66" i="1"/>
  <c r="B67" i="1" s="1"/>
  <c r="B61" i="1"/>
  <c r="B53" i="1"/>
  <c r="B12" i="1"/>
  <c r="B15" i="1" s="1"/>
  <c r="L53" i="1" l="1"/>
  <c r="G53" i="1"/>
  <c r="M54" i="1"/>
  <c r="G57" i="1" l="1"/>
  <c r="B48" i="1" l="1"/>
  <c r="G18" i="1" l="1"/>
  <c r="B18" i="1"/>
  <c r="G61" i="1" l="1"/>
  <c r="G64" i="1" s="1"/>
  <c r="L10" i="1"/>
  <c r="O67" i="1" l="1"/>
  <c r="G66" i="1"/>
  <c r="I67" i="1"/>
  <c r="I68" i="1" s="1"/>
  <c r="D67" i="1"/>
  <c r="I54" i="1" l="1"/>
  <c r="J54" i="1"/>
  <c r="H54" i="1"/>
  <c r="F64" i="1" l="1"/>
  <c r="C64" i="1"/>
  <c r="B64" i="1" s="1"/>
  <c r="G37" i="3" l="1"/>
  <c r="C37" i="3"/>
  <c r="C31" i="3"/>
  <c r="C19" i="3"/>
  <c r="G19" i="3"/>
  <c r="C13" i="3"/>
  <c r="G10" i="3"/>
  <c r="C10" i="3"/>
  <c r="C7" i="3"/>
  <c r="R57" i="1"/>
  <c r="B57" i="1"/>
  <c r="L12" i="1"/>
  <c r="Q12" i="1" s="1"/>
  <c r="B56" i="1" l="1"/>
  <c r="B55" i="1"/>
  <c r="D54" i="1"/>
  <c r="G25" i="3"/>
  <c r="O54" i="1"/>
  <c r="N54" i="1"/>
  <c r="R55" i="1"/>
  <c r="R56" i="1"/>
  <c r="L57" i="1"/>
  <c r="Q57" i="1" s="1"/>
  <c r="L48" i="1"/>
  <c r="Q48" i="1" s="1"/>
  <c r="G48" i="1"/>
  <c r="R47" i="1"/>
  <c r="D59" i="1" l="1"/>
  <c r="B54" i="1"/>
  <c r="D68" i="1"/>
  <c r="L47" i="1"/>
  <c r="G47" i="1"/>
  <c r="B47" i="1"/>
  <c r="Q47" i="1" l="1"/>
  <c r="G34" i="3" l="1"/>
  <c r="C34" i="3"/>
  <c r="G28" i="3"/>
  <c r="C28" i="3"/>
  <c r="C25" i="3"/>
  <c r="G22" i="3"/>
  <c r="C22" i="3"/>
  <c r="G16" i="3"/>
  <c r="C16" i="3"/>
  <c r="J67" i="1"/>
  <c r="J68" i="1" s="1"/>
  <c r="F67" i="1"/>
  <c r="F68" i="1" s="1"/>
  <c r="E67" i="1"/>
  <c r="C67" i="1"/>
  <c r="C68" i="1" s="1"/>
  <c r="R66" i="1"/>
  <c r="L66" i="1"/>
  <c r="R61" i="1"/>
  <c r="L61" i="1"/>
  <c r="L64" i="1" s="1"/>
  <c r="Q64" i="1" s="1"/>
  <c r="L56" i="1"/>
  <c r="G56" i="1"/>
  <c r="L55" i="1"/>
  <c r="G55" i="1"/>
  <c r="P54" i="1"/>
  <c r="K54" i="1"/>
  <c r="E59" i="1"/>
  <c r="B59" i="1" s="1"/>
  <c r="R53" i="1"/>
  <c r="R18" i="1"/>
  <c r="M68" i="1"/>
  <c r="E68" i="1" l="1"/>
  <c r="B68" i="1" s="1"/>
  <c r="P68" i="1"/>
  <c r="Q59" i="1"/>
  <c r="G54" i="1"/>
  <c r="G67" i="1"/>
  <c r="L15" i="1"/>
  <c r="Q15" i="1" s="1"/>
  <c r="H68" i="1"/>
  <c r="G39" i="3"/>
  <c r="L67" i="1"/>
  <c r="Q67" i="1" s="1"/>
  <c r="O68" i="1"/>
  <c r="Q18" i="1"/>
  <c r="L54" i="1"/>
  <c r="Q53" i="1"/>
  <c r="Q55" i="1"/>
  <c r="Q56" i="1"/>
  <c r="Q61" i="1"/>
  <c r="Q10" i="1"/>
  <c r="N68" i="1"/>
  <c r="R54" i="1"/>
  <c r="Q66" i="1"/>
  <c r="R67" i="1"/>
  <c r="R10" i="1"/>
  <c r="G59" i="1" l="1"/>
  <c r="G68" i="1" s="1"/>
  <c r="R59" i="1"/>
  <c r="Q54" i="1"/>
  <c r="L68" i="1"/>
  <c r="Q68" i="1" s="1"/>
  <c r="R68" i="1" l="1"/>
</calcChain>
</file>

<file path=xl/sharedStrings.xml><?xml version="1.0" encoding="utf-8"?>
<sst xmlns="http://schemas.openxmlformats.org/spreadsheetml/2006/main" count="278" uniqueCount="163">
  <si>
    <t>ОТЧЕТ</t>
  </si>
  <si>
    <t>Наименование мероприятия</t>
  </si>
  <si>
    <t>Утверждено сводной бюджетной росписью на очередной финансовый год и плановый период, тыс.рублей</t>
  </si>
  <si>
    <t>Фактическое финансирование мероприятий (кассовые расходы), тыс.рублей</t>
  </si>
  <si>
    <t>Фактическое выполнение мероприятий (фактические расходы), тыс. рублей</t>
  </si>
  <si>
    <t>Степень соответствия запланированному уровню затрат из всех источников, % ((гр.12/гр.2)*100%)</t>
  </si>
  <si>
    <t>Уровень кассового исполннеия бюджета городского округа - город Камышин, % ((гр.10/гр.5)*100%)</t>
  </si>
  <si>
    <t>Всего</t>
  </si>
  <si>
    <t>федеральный бюджет</t>
  </si>
  <si>
    <t>областной бюджет</t>
  </si>
  <si>
    <t>бюджет городского округа - город Камышин</t>
  </si>
  <si>
    <t>внебюджетные источники</t>
  </si>
  <si>
    <t>ВСЕГО подпрограмма «Сохранение музейно-выставочных коллекций»</t>
  </si>
  <si>
    <t>Достижение значений целевых показателей</t>
  </si>
  <si>
    <t>Цели и задачи</t>
  </si>
  <si>
    <t>Наименование целевого показателя (индикатора)</t>
  </si>
  <si>
    <t>Единица измерения</t>
  </si>
  <si>
    <t>Значения целевых показателей</t>
  </si>
  <si>
    <t>Обоснования отклонений значений целевого показателя на конец отчетного периода (при наличии)</t>
  </si>
  <si>
    <t>Достижение индикатора (да/нет)*</t>
  </si>
  <si>
    <t>отчетный период</t>
  </si>
  <si>
    <t>Наименование мероприятий*</t>
  </si>
  <si>
    <t xml:space="preserve">    * Заполняется в соответствии с наименованием мероприятия Программы</t>
  </si>
  <si>
    <t>(подпись)</t>
  </si>
  <si>
    <t>ФИО</t>
  </si>
  <si>
    <t>Главный бухгалтер</t>
  </si>
  <si>
    <t>Золотарева М.С.</t>
  </si>
  <si>
    <t>%</t>
  </si>
  <si>
    <t>ед.</t>
  </si>
  <si>
    <t>чел.</t>
  </si>
  <si>
    <t>Количество жалоб от учреждений культуры, обслуживаемых МКУ «Центр ресурсного обеспечения»</t>
  </si>
  <si>
    <t>Отношение средней заработной платы работников учреждений культуры к средней заработной плате по Волгоградской области</t>
  </si>
  <si>
    <t>Всего подпрограмма «Организация киновидеопоказа, культурно - досуговой и социально - значимой деятельности»</t>
  </si>
  <si>
    <t>Всего подпрограмма  «Организация театральной деятельности»</t>
  </si>
  <si>
    <t>Всего подпрограмма «Организация информационно- библиотечного обслуживания населения»</t>
  </si>
  <si>
    <t>Всего подпрограмма «Обеспечение выполнения функций казенных учреждений, обслуживающих учреждения культуры»</t>
  </si>
  <si>
    <t>ВСЕГО  по программе «Сохранение и развитие культуры и искусства на территории городского округа - город Камышин»</t>
  </si>
  <si>
    <t>1.4. Обеспечение равного доступа к услугам, информации, культурным ценностям и развитие интеллектуального уровня населения</t>
  </si>
  <si>
    <t>1.2. Формирование условий для повышения качества, доступности и эффективности организации досуга и массового отдыха населения города Камышина</t>
  </si>
  <si>
    <t xml:space="preserve">1.3. Удовлетворение и создание духовных потребностей зрителей в сценическом искусстве, а так же орагнизация общегородских мероприятий </t>
  </si>
  <si>
    <t>ИТОГО в т.ч.</t>
  </si>
  <si>
    <t>Подпрограмма «Сохранение музейно-выставочных коллекций»</t>
  </si>
  <si>
    <t>Подпрограмма «Организация киновидеопоказа и культурно-досуговой и социально значимой деятельности»</t>
  </si>
  <si>
    <t>Подпрограмма «Организация театральной деятельности»</t>
  </si>
  <si>
    <t>Подпрограмма «Организация информационно - библиотечного обслуживания населения»</t>
  </si>
  <si>
    <t>Подпрограмма «Обеспечение выполнения функций казенных учреждений, обслуживающих учреждения культуры»</t>
  </si>
  <si>
    <t>** Графа 8 заполняется по итогам отчетного года</t>
  </si>
  <si>
    <t xml:space="preserve"> * Индикатор, выполненный частично, признается не достигнутым</t>
  </si>
  <si>
    <t>Количество опубликованных музейных предметов основного Музейного фонда, опубликованных на экспозициях, выставках</t>
  </si>
  <si>
    <t xml:space="preserve">Число посетителей музейных экспозиций, выставок, в том числе экскурсий, музейных уроков и лекций </t>
  </si>
  <si>
    <t xml:space="preserve">Доля музейных предметов, музейных коллекций, прошедших реставрацию и консервацию к общему объему музейного фонда </t>
  </si>
  <si>
    <t xml:space="preserve">Количество  музейных предметов, музейных коллекций, прошедших реставрацию и консервацию </t>
  </si>
  <si>
    <t>Количество экспозиций (выставок) музеев,  выездных выставок</t>
  </si>
  <si>
    <t>м2</t>
  </si>
  <si>
    <t xml:space="preserve">Количество музейных предметов, прошедших формирование, учет, изучение, обеспечение физического сохранения и безопасности </t>
  </si>
  <si>
    <t xml:space="preserve">Динамика числа зрителей, посещающих кинофильмы МАУК ЦКД «Дружба», к предыдущему отчетному периоду </t>
  </si>
  <si>
    <t>Число зрителей, посещающих кинофильмы МАУК ЦКД «Дружба»</t>
  </si>
  <si>
    <t xml:space="preserve">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МАУК ЦКД «Дружба» </t>
  </si>
  <si>
    <t xml:space="preserve">Количество клубных формирований МАУК ЦКД «Дружба», МБУ «ДК «Текстильщик» </t>
  </si>
  <si>
    <t xml:space="preserve">Охват населения информированием о деятельности в сфере «Культура» </t>
  </si>
  <si>
    <t xml:space="preserve">Динамика числа зрителей, посещающих спектакли (театральных постановок) к предыдущему отчетному периоду </t>
  </si>
  <si>
    <t xml:space="preserve">Число зрителей,  посещающих спектакли (театральные постановки) </t>
  </si>
  <si>
    <t xml:space="preserve">Доля новых и (или) капитально-возобновленных постановок в текущем репертуаре МАУ «КДТ» </t>
  </si>
  <si>
    <t xml:space="preserve">Количество новых (капитально-возобновленных) постановок МАУ «КДТ» </t>
  </si>
  <si>
    <t>Динамика количества проведенных культурно-массовых мероприятий МАУ «КДТ» по сравнению с предыдущим отчетным периодом</t>
  </si>
  <si>
    <t>Количество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МАУ «КДТ»</t>
  </si>
  <si>
    <t>Количество посещений библиотек (на одного жителя в год)</t>
  </si>
  <si>
    <t xml:space="preserve">Охват населения библиотечным обслуживанием </t>
  </si>
  <si>
    <t>раз.</t>
  </si>
  <si>
    <t xml:space="preserve">Количество учреждений, обслуживаемых МКУ «Центр ресурсного обеспечения» </t>
  </si>
  <si>
    <t>Задача: Проведение ремонтно-реставрационных работ, восстановление и сохранение музейно-выставичных и художественныхколлекций, музеев-заповедников</t>
  </si>
  <si>
    <t xml:space="preserve">МБУК КИКМ                                                       1.Финансовое обеспечение выполнения 
муниципального задания на оказание 
муниципальных услуг (выполнение работ)
</t>
  </si>
  <si>
    <t xml:space="preserve">  о ходе реализации муниципальной программы  «Сохранение и развитие культуры на территории городского округа - город Камышин»,                                                                                                                                                                                                                                             утвержденной постановлением Администрации городского округа - город Камышин  от «30» декабря 2020 г.  № 1686-п </t>
  </si>
  <si>
    <t xml:space="preserve">Динамика количества созданных экспозиций (выставок) в стационарных условиях по сравнению с предыдущим отчетным периодом </t>
  </si>
  <si>
    <t>1.5. Обеспечение устойчивого функционирования и развития учреждений культуры и Комитета по культуре Администрации городского округа в части финансово-экономической деятельности, технического обеспечения</t>
  </si>
  <si>
    <t xml:space="preserve">1. Цель: Обеспечение насклкния условиями и услугами, предоставляемыми учреждениями сферы культуры, для приобщения граждан к участию в культурной жизни на территории городского округа - город Камышин </t>
  </si>
  <si>
    <t>Задачи: Создание условий доступности участия населения и гостей города Камышина в культурно-массовом отдыхе</t>
  </si>
  <si>
    <t>Задачи: Организация и проведение спектаклей театра и культурно-массовых мероприятий города Камышина</t>
  </si>
  <si>
    <t xml:space="preserve">Задачи: Организация библиотечного обслуживания населения Камышина, комплектование и обеспечение сохранности библиотечных фондов муниципальных библиотек
</t>
  </si>
  <si>
    <t>Цель: Обеспечение устойчивого функционирования и развития учреждений культуры и Комитета по культуре Администрации городского округа в части финансово-экономической деятельности, технического обеспечения</t>
  </si>
  <si>
    <t>Цель: Обеспечение равного доступа к услугам, информации, культурным ценностям и развитие интеллектуального уровня населения</t>
  </si>
  <si>
    <t xml:space="preserve">Цель: Удовлетворение и создание духовных потребностей зрителей в сценическом искусстве, а так же организация общегородских мероприятий </t>
  </si>
  <si>
    <t>Цель: Формирование условий для повышения качества, доступности и эффективности организации досуга и массового отдыха населения города Камышина</t>
  </si>
  <si>
    <t>Цель: Сохранение и развитие инфраструктуры, обеспечивающей сохранность музейных ценностей и обеспечение к ним доступа граждан</t>
  </si>
  <si>
    <t xml:space="preserve">1.1. Сохранение и развитие инфраструктуры, обеспечивающей сохранность музейных ценностей и обеспечение к ним доступа граждан
</t>
  </si>
  <si>
    <t xml:space="preserve">1.3.1. Финансовое обеспечение выполнения 
муниципального задания на оказание 
муниципальных услуг (выполнение работ) МАУ «КДТ»
</t>
  </si>
  <si>
    <t>1.3.2. Поддержка творческой деятельности  муниципальных театров в населенных пунктах с численностью населения до 300 тысяч человек, в том числе:</t>
  </si>
  <si>
    <t>1.3.2.1. создание новых постановок и показ спектаклей на стационаре</t>
  </si>
  <si>
    <t>1.3.2.2. укрепление материально-технической базы муниципальных театров, включая приобретение технического и технологического оборудования, необходимого для осуществления творческой деятельности (включая его доставку, монтаж, демонтаж, погрузочно-разгрузочные работы)</t>
  </si>
  <si>
    <t>1.4.1. Обеспечение выполнения функций казенного учреждения МКУК ЦГБС</t>
  </si>
  <si>
    <t>1.5.1. Обеспечение выполнения функций казенного учреждения МКУ «Центр ресурсного обеспечения»</t>
  </si>
  <si>
    <t xml:space="preserve">1.5.1. Обеспечение выполнения функций казенного учреждения МКУ "Центр ресурсного обеспечения"       
</t>
  </si>
  <si>
    <t>1.1.1. Финансовое обеспечение выполнения 
муниципального задания на оказание 
муниципальных услуг (выполнение работ) МБУК КИКМ</t>
  </si>
  <si>
    <t>1.2.2. Субсидии на иные цели</t>
  </si>
  <si>
    <t xml:space="preserve">2.Субсидии на иные цели
</t>
  </si>
  <si>
    <t xml:space="preserve">МАУК ЦКД "Дружба"                                                     3.Финансовое обеспечение выполнения 
муниципального задания на оказание 
муниципальных услуг (выполнение работ)
</t>
  </si>
  <si>
    <t xml:space="preserve">4.Субсидии на иные цели
</t>
  </si>
  <si>
    <t xml:space="preserve">ДК ТЕКСТИЛЬЩИК                                                                5.Финансовое обеспечение выполнения 
муниципального задания на оказание 
муниципальных услуг (выполнение работ)
</t>
  </si>
  <si>
    <t xml:space="preserve">6.Субсидии на иные цели
</t>
  </si>
  <si>
    <t>7.Освещение в СМИ информации о деятельностив сфере культуры и обеспечение социально значимых связей с общественностью</t>
  </si>
  <si>
    <t xml:space="preserve">ПАРК КУЛЬТУРЫ И ОТДЫХА                     8.Финансовое обеспечение выполнения 
муниципального задания на оказание 
муниципальных услуг (выполнение работ)
</t>
  </si>
  <si>
    <t xml:space="preserve">МАУ КДТ                                                              11.Финансовое обеспечение выполнения 
муниципального задания на оказание 
муниципальных услуг (выполнение работ)
</t>
  </si>
  <si>
    <t xml:space="preserve">12.Субсидии на иные цели
</t>
  </si>
  <si>
    <t>13.Обеспечение выполнения функций казенного учреждения</t>
  </si>
  <si>
    <t>14.Обеспечение выполнения функций казенного учреждения</t>
  </si>
  <si>
    <t xml:space="preserve">Динамика объема музейного фонда по сравнению с предыдущим периодом  </t>
  </si>
  <si>
    <t xml:space="preserve">Средняя заполняемость зала при показе (организации показа) концертных программ МБУ «ДК «Текстильщик»                   
</t>
  </si>
  <si>
    <t xml:space="preserve">Число зрителей, посещающих концертные программы МБУ "ДК "Текстильщик"
</t>
  </si>
  <si>
    <t xml:space="preserve">Динамика количества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по сравнению с предыдущим отчетным периодом в МАУК ЦКД «Дружба», МБУ «ДК «Текстильщик», МБУ «Парк культуры и отдыха»  </t>
  </si>
  <si>
    <t xml:space="preserve"> Количество проведенных культурно-массовых мероприятий (иной деятельности, в результате которой сохраняются, создаются, распространяются и осваиваются культурные ценности) МАУК ЦКД «Дружба», МБУ «ДК «Текстильщик», МБУ «Парк культуры и отдыха»   </t>
  </si>
  <si>
    <t xml:space="preserve">Динамика количества клубных формирований и формирований самодеятельного народного творчества по сравнению с предыдущим отчетным периодом  МБУ «ДК «Текстильщик» </t>
  </si>
  <si>
    <t xml:space="preserve">Доля выполненных работ по благоустройству и озеленению территории  МБУ «Парк культуры и отдыха»            </t>
  </si>
  <si>
    <t xml:space="preserve">Площадь территории, подлежащая благоустройству и озеленению МБУ «Парк культуры и отдыха»  </t>
  </si>
  <si>
    <t>Количество организованных спектаклей</t>
  </si>
  <si>
    <t xml:space="preserve">Количество размещенных материалов МКУК ЦГБС (выставки, презентации) в социальных сетях </t>
  </si>
  <si>
    <t>Задачи:  Осуществление ведение бухгалтерской, финансовой и налоговой деятельности, предусмотренной действующим законодательством РФ, а также иной деятельности связанной обслуживанием зданий и сооружений учреждений культуры и Комитета по культуре Администрации городского округа</t>
  </si>
  <si>
    <t>Руководитель</t>
  </si>
  <si>
    <t>Таранова М.Я.</t>
  </si>
  <si>
    <t>Число посещений театров малых городов</t>
  </si>
  <si>
    <t>1.2.3. Капитальный и текущий ремонт недвижимого и особо ценного движимого имущества</t>
  </si>
  <si>
    <t>1.2.4. Реализация проекта местных инициатив «Праздничный Камышин»</t>
  </si>
  <si>
    <t>Сумма кредиторской задолженности, сложившейся на 01.01.2023, тыс.рублей</t>
  </si>
  <si>
    <t>Кассовые расходы по погашению кредиторской задолженности в 2023 году, тыс.рублей</t>
  </si>
  <si>
    <t>2022 год</t>
  </si>
  <si>
    <t xml:space="preserve"> план 2023 года</t>
  </si>
  <si>
    <t>Динамика количества проведенных спектаклей по сравнению с предыдущим отчетным периодом</t>
  </si>
  <si>
    <t>1.4.1. Обеспечение выполнения функций казенного учреждения МКУК "ЦГБС"                                                                                                        1.4.2. Реализация проекта местных инициатив  «Текущий ремонт фасада здания Центральной городской библиотеки им. М.Шолохова»</t>
  </si>
  <si>
    <t xml:space="preserve">1.3.1. Финансовое обеспечение выполнения муниципального задания на оказание муниципальных услуг (выполнение работ), МАУ "КДТ"                                                                                        1.3.2. Поддержка творческой деятельности  муниципальных театров в населенных пунктах с численностью населения до 300 тысяч человек, в том числе:                                                                                                                                           1.3.2.1. создание новых постановок и показ спектаклей на стационаре                                         1.3.2.2. укрепление материально-технической базы муниципальных театров, включая приобретение технического и технологического оборудования, необходимого для осуществления творческой деятельности (включая его доставку, монтаж, демонтаж, погрузочно-разгрузочные работы)                                                                                                         1.3.3 Субсидии на иные цели МАУ «КДТ»                                                      1.3.4. Освещение в СМИ информации о деятельности в сфере культуры и обеспечение социально значимых связей с общественностью МАУ «КДТ»              
          </t>
  </si>
  <si>
    <t>1.3.3. Субсидии на иные цели</t>
  </si>
  <si>
    <t>1.3.4. Освещение в СМИ информации о деятельности в сфере культуры и обеспечение социально значимых связей с общественностью</t>
  </si>
  <si>
    <t>1.1.5. Освещение в СМИ информации о деятельности в сфере культуры и обеспечение социально значимых связей с общественностью</t>
  </si>
  <si>
    <t>1.1.6. Техническое оснащение муниципальных музеев</t>
  </si>
  <si>
    <t xml:space="preserve">1.2.1.Финансовое обеспечение выполнения муниципального задания на оказание муниципальных услуг (выполнение работ)  
</t>
  </si>
  <si>
    <t>МАУК ЦКД «Дружба»</t>
  </si>
  <si>
    <t>МБУ ДК «Текстильщик»</t>
  </si>
  <si>
    <t>МБУ «Парк культуры и отдыха»</t>
  </si>
  <si>
    <t>1.4.2. Создание модельных муниципальных библиотек</t>
  </si>
  <si>
    <t>Учреждения, подведомственные Комитету по культуре Администрации городского округа</t>
  </si>
  <si>
    <t xml:space="preserve">1.2.5. Освещение в СМИ информации о деятельности в сфере культуры и обеспечение социально значимых связей с общественностью  </t>
  </si>
  <si>
    <t>1.2.6. Освещение в СМИ информации о деятельности в сфере культуры и обеспечение социально значимых связей с общественностью  Комитет по культуре</t>
  </si>
  <si>
    <t>1.2.7. Организация поздравлений граждан, заслуживающих почести</t>
  </si>
  <si>
    <t>1.2.8. Реализация проекта местных инициатив «Редизайн аттракциона «ТИР»</t>
  </si>
  <si>
    <t>1.2.9. Материально-техническое обеспечение</t>
  </si>
  <si>
    <t>1.4.2. Реализация проекта местных инициатив  «Текущий ремонт фасада здания Центральной городской библиотеки им. М.Шолохова»</t>
  </si>
  <si>
    <t>в связи с увеличением количества посетителей по программе «Пушкинская карта»</t>
  </si>
  <si>
    <t>факт 4 кв. 2023 год</t>
  </si>
  <si>
    <t>1.1.1. Финансовое обеспечение выполнения муниципального задания на оказание муниципальных услуг (выполнение работ) МБУК КИКМ                                                                                1.1.2.  Обновление зала «Палеонтологии»                                                            1.1.3. Реализация проекта местных инициатив «Создание брендового маршрута «Арбузное кольцо Камышина» 1.1.4. Субсидии на иные цели МБУК КИКМ                                                                     1.1.5. Освещение в СМИ информации о деятельности в сфере культуры и обеспечение социально значимых связей с общественностью                                                           1.1.6. Техническое оснащение муниципальных музеев</t>
  </si>
  <si>
    <t>да</t>
  </si>
  <si>
    <t>в связи с тем, что платных посещений планировалось 16 000 чел., а фактически составило 15812 чел.</t>
  </si>
  <si>
    <t>нет</t>
  </si>
  <si>
    <t xml:space="preserve">Количество технически оснащенных муниципальных музеев </t>
  </si>
  <si>
    <t>1.2.1. Финансовое  обеспечение выполнения муниципального задания на оказание муниципальных услуг (выполнение работ), МАУК ЦКД "Дружба", МБУ ДК "Текстильщик"      
1.2.2. Субсидии на иные цели  МАУК ЦКД "Дружба", МБУ ДК "Текстильщик"                                                                                                                                                                                                           1.2.3. Капитальный и текущий ремонт недвижимого и особо ценного движимого имущества МАУК ЦКД "Дружба"                                                                                          1.2.4. Реализация проекта местных инициатив «Праздничный Камышин»                                                                                                         1.2.5. Освещение в СМИ информации о деятельности в сфере культуры и обеспечение социально значимых связей с общественностью  МБУ «ДК «Текстильщик»                                                 1.2.9. Материально-техническое обеспечение  МБУ «ДК «Текстильщик»</t>
  </si>
  <si>
    <t xml:space="preserve">1.2.6. Освещение в СМИ информации о деятельности в сфере культуры и обеспечение социально значимых связей с общественностью  Комитет по культуре                                                                                                  1.2.7. Организация поздравлений граждан, заслуживающих почести                 </t>
  </si>
  <si>
    <t>в связи с уменьшением количества подписчиков газеты «Диалог» и снижение тиража привели к снижению значения показателя</t>
  </si>
  <si>
    <t xml:space="preserve">1.2.1. Финансовое обеспечение выполнения 
муниципального задания на оказание 
муниципальных услуг (выполнение работ)  МБУ «Парк культуры и отдыха»                                                                                                                                                                                                                                                               1.2.2. Субсидии на иные цели МБУ "Парк культуры и отдыха"                                                                                                       1.2.3. Капитальный и текущий ремонт недвижимого и особо ценного движимого имущества МБУ «Парк культуры и отдыха» 1.2.8. Реализация проекта местных инициатив «Редизайн аттракциона «ТИР»                     </t>
  </si>
  <si>
    <t>в связи с проведением дополнительной работы по привлечению  зрителей, посетивших спектакли на платной основе</t>
  </si>
  <si>
    <t xml:space="preserve">ежеквартальный (нарастающим итогом), за 2023 год  (в редакции от «29» декабря 2023 г.  № 2063-п)                   </t>
  </si>
  <si>
    <t xml:space="preserve">  Кредиторская задолженность, сложившаяся на 01.01.2023г., по мероприятиям, реализуемым в рамках муниципальной программы                                                                                   «Сохранение и развитие культуры на территории городского округа - город Камышин»  (в редакции от «29» декабря 2023 г.  № 2063-п)                   </t>
  </si>
  <si>
    <t>1.1.2. Реализация проекта местных инициатив «Создание брендового маршрута «Арбузное кольцо Камышина»</t>
  </si>
  <si>
    <t xml:space="preserve">1.1.3.Субсидии на иные цели </t>
  </si>
  <si>
    <t>в связи с увеличением  количества  концертов  по  Пушкинской  карте</t>
  </si>
  <si>
    <t>Показатель увеличился, в связи с увеличением количества посещений библиотек</t>
  </si>
  <si>
    <t xml:space="preserve">в связи с построением новой экспозиции "Купеческое слово и дело",  количество опубликованных музейных предметов представлено больше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</si>
</sst>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charset val="204"/>
      <scheme val="minor"/>
    </font>
    <font>
      <sz val="13"/>
      <color indexed="8"/>
      <name val="Times New Roman"/>
      <family val="1"/>
      <charset val="204"/>
    </font>
    <font>
      <b/>
      <sz val="13"/>
      <color indexed="8"/>
      <name val="Times New Roman"/>
      <family val="1"/>
      <charset val="204"/>
    </font>
    <font>
      <sz val="13"/>
      <name val="Times New Roman"/>
      <family val="1"/>
      <charset val="204"/>
    </font>
    <font>
      <b/>
      <sz val="13"/>
      <name val="Times New Roman"/>
      <family val="1"/>
      <charset val="204"/>
    </font>
    <font>
      <u/>
      <sz val="11"/>
      <color theme="10"/>
      <name val="Calibri"/>
      <family val="2"/>
      <charset val="204"/>
      <scheme val="minor"/>
    </font>
    <font>
      <sz val="11"/>
      <color rgb="FFFF0000"/>
      <name val="Calibri"/>
      <family val="2"/>
      <charset val="204"/>
      <scheme val="minor"/>
    </font>
    <font>
      <sz val="13"/>
      <color rgb="FFFF0000"/>
      <name val="Times New Roman"/>
      <family val="1"/>
      <charset val="204"/>
    </font>
    <font>
      <b/>
      <sz val="13"/>
      <color rgb="FFFF0000"/>
      <name val="Times New Roman"/>
      <family val="1"/>
      <charset val="204"/>
    </font>
    <font>
      <sz val="11"/>
      <name val="Calibri"/>
      <family val="2"/>
      <charset val="204"/>
      <scheme val="minor"/>
    </font>
    <font>
      <sz val="12"/>
      <name val="Times New Roman"/>
      <family val="1"/>
      <charset val="204"/>
    </font>
    <font>
      <sz val="13"/>
      <name val="Calibri"/>
      <family val="2"/>
      <charset val="204"/>
      <scheme val="minor"/>
    </font>
    <font>
      <b/>
      <sz val="12"/>
      <name val="Times New Roman"/>
      <family val="1"/>
      <charset val="204"/>
    </font>
    <font>
      <sz val="11"/>
      <name val="Times New Roman"/>
      <family val="1"/>
      <charset val="204"/>
    </font>
    <font>
      <sz val="13"/>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54">
    <xf numFmtId="0" fontId="0" fillId="0" borderId="0" xfId="0"/>
    <xf numFmtId="0" fontId="3" fillId="0" borderId="0" xfId="1" applyFont="1" applyBorder="1" applyAlignment="1">
      <alignment vertical="top" wrapText="1"/>
    </xf>
    <xf numFmtId="0" fontId="3" fillId="2" borderId="0" xfId="1" applyFont="1" applyFill="1" applyBorder="1" applyAlignment="1">
      <alignment vertical="top" wrapText="1"/>
    </xf>
    <xf numFmtId="0" fontId="0" fillId="0" borderId="3" xfId="0" applyBorder="1"/>
    <xf numFmtId="164" fontId="2" fillId="3" borderId="1" xfId="0" applyNumberFormat="1" applyFont="1" applyFill="1" applyBorder="1" applyAlignment="1">
      <alignment vertical="top" wrapText="1"/>
    </xf>
    <xf numFmtId="164" fontId="1" fillId="3" borderId="1" xfId="0" applyNumberFormat="1" applyFont="1" applyFill="1" applyBorder="1" applyAlignment="1">
      <alignment vertical="top" wrapText="1"/>
    </xf>
    <xf numFmtId="0" fontId="1" fillId="3" borderId="1" xfId="0" applyFont="1" applyFill="1" applyBorder="1" applyAlignment="1">
      <alignment vertical="top" wrapText="1"/>
    </xf>
    <xf numFmtId="164" fontId="1" fillId="3" borderId="2" xfId="0" applyNumberFormat="1" applyFont="1" applyFill="1" applyBorder="1" applyAlignment="1">
      <alignment vertical="top" wrapText="1"/>
    </xf>
    <xf numFmtId="164" fontId="4" fillId="3" borderId="1" xfId="0" applyNumberFormat="1" applyFont="1" applyFill="1" applyBorder="1" applyAlignment="1">
      <alignment vertical="top" wrapText="1"/>
    </xf>
    <xf numFmtId="0" fontId="2" fillId="3" borderId="1" xfId="0" applyFont="1" applyFill="1" applyBorder="1" applyAlignment="1">
      <alignment vertical="top" wrapText="1"/>
    </xf>
    <xf numFmtId="0" fontId="6" fillId="0" borderId="0" xfId="0" applyFont="1"/>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center" vertical="top" wrapText="1"/>
    </xf>
    <xf numFmtId="0" fontId="9" fillId="2" borderId="0" xfId="0" applyFont="1" applyFill="1"/>
    <xf numFmtId="0" fontId="9" fillId="0" borderId="0" xfId="0" applyFont="1"/>
    <xf numFmtId="0" fontId="3" fillId="2" borderId="0" xfId="0" applyFont="1" applyFill="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11" fillId="0" borderId="0" xfId="0" applyFont="1"/>
    <xf numFmtId="164" fontId="3" fillId="0" borderId="0" xfId="0" applyNumberFormat="1" applyFont="1" applyAlignment="1">
      <alignment horizontal="left" vertical="top" wrapText="1"/>
    </xf>
    <xf numFmtId="0" fontId="1" fillId="3" borderId="1" xfId="0" applyFont="1" applyFill="1" applyBorder="1" applyAlignment="1" applyProtection="1">
      <alignment vertical="center" wrapText="1"/>
      <protection locked="0"/>
    </xf>
    <xf numFmtId="0" fontId="0" fillId="3" borderId="0" xfId="0" applyFill="1"/>
    <xf numFmtId="0" fontId="10" fillId="3"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3" fontId="10" fillId="3" borderId="2" xfId="0" applyNumberFormat="1" applyFont="1" applyFill="1" applyBorder="1" applyAlignment="1">
      <alignment horizontal="center" vertical="center" wrapText="1"/>
    </xf>
    <xf numFmtId="0" fontId="10" fillId="3" borderId="0" xfId="0" applyFont="1" applyFill="1" applyAlignment="1">
      <alignment vertical="top" wrapText="1"/>
    </xf>
    <xf numFmtId="1" fontId="10" fillId="3" borderId="1" xfId="0" applyNumberFormat="1" applyFont="1" applyFill="1" applyBorder="1" applyAlignment="1">
      <alignment horizontal="center" vertical="center" wrapText="1"/>
    </xf>
    <xf numFmtId="0" fontId="3" fillId="3" borderId="4" xfId="0" applyFont="1" applyFill="1" applyBorder="1" applyAlignment="1">
      <alignment vertical="top" wrapText="1"/>
    </xf>
    <xf numFmtId="0" fontId="3" fillId="0" borderId="0" xfId="0" applyFont="1"/>
    <xf numFmtId="0" fontId="1" fillId="3" borderId="2" xfId="0" applyFont="1" applyFill="1" applyBorder="1" applyAlignment="1">
      <alignment vertical="top" wrapText="1"/>
    </xf>
    <xf numFmtId="0" fontId="4" fillId="3" borderId="1" xfId="0" applyFont="1" applyFill="1" applyBorder="1" applyAlignment="1">
      <alignment vertical="top" wrapText="1"/>
    </xf>
    <xf numFmtId="0" fontId="0" fillId="4" borderId="0" xfId="0" applyFill="1"/>
    <xf numFmtId="0" fontId="3" fillId="2" borderId="0" xfId="0" applyFont="1" applyFill="1" applyAlignment="1"/>
    <xf numFmtId="0" fontId="3" fillId="0" borderId="0" xfId="0" applyFont="1" applyBorder="1" applyAlignment="1">
      <alignment horizontal="center" vertical="top" wrapText="1"/>
    </xf>
    <xf numFmtId="0" fontId="3" fillId="3" borderId="0" xfId="0" applyFont="1" applyFill="1" applyBorder="1" applyAlignment="1">
      <alignment horizontal="center" vertical="center" wrapText="1"/>
    </xf>
    <xf numFmtId="0" fontId="3" fillId="3" borderId="0" xfId="0" applyFont="1" applyFill="1" applyBorder="1" applyAlignment="1">
      <alignment vertical="top" wrapText="1"/>
    </xf>
    <xf numFmtId="0" fontId="1" fillId="3" borderId="0" xfId="0" applyFont="1" applyFill="1" applyAlignment="1">
      <alignment horizontal="justify" vertical="top" wrapText="1"/>
    </xf>
    <xf numFmtId="0" fontId="1" fillId="3" borderId="1" xfId="0" applyFont="1" applyFill="1" applyBorder="1" applyAlignment="1">
      <alignment horizontal="center" vertical="top" wrapText="1"/>
    </xf>
    <xf numFmtId="0" fontId="13" fillId="3" borderId="0" xfId="0" applyFont="1" applyFill="1"/>
    <xf numFmtId="0" fontId="3" fillId="3" borderId="0" xfId="0" applyFont="1" applyFill="1" applyAlignment="1">
      <alignment horizontal="justify" vertical="top" wrapText="1"/>
    </xf>
    <xf numFmtId="0" fontId="3" fillId="3" borderId="0" xfId="0" applyFont="1" applyFill="1" applyAlignment="1">
      <alignment vertical="top" wrapText="1"/>
    </xf>
    <xf numFmtId="0" fontId="10" fillId="3" borderId="2" xfId="1" applyFont="1" applyFill="1" applyBorder="1" applyAlignment="1">
      <alignment horizontal="center" vertical="top" wrapText="1"/>
    </xf>
    <xf numFmtId="0" fontId="3" fillId="3" borderId="0" xfId="0" applyFont="1" applyFill="1"/>
    <xf numFmtId="164" fontId="4" fillId="3" borderId="5" xfId="0" applyNumberFormat="1" applyFont="1" applyFill="1" applyBorder="1" applyAlignment="1">
      <alignment vertical="top" wrapText="1"/>
    </xf>
    <xf numFmtId="164" fontId="2" fillId="3" borderId="2" xfId="0" applyNumberFormat="1" applyFont="1" applyFill="1" applyBorder="1" applyAlignment="1">
      <alignment vertical="top" wrapText="1"/>
    </xf>
    <xf numFmtId="0" fontId="3" fillId="4" borderId="0" xfId="0" applyFont="1" applyFill="1" applyAlignment="1">
      <alignment vertical="top" wrapText="1"/>
    </xf>
    <xf numFmtId="2" fontId="1" fillId="3" borderId="1" xfId="0" applyNumberFormat="1" applyFont="1" applyFill="1" applyBorder="1" applyAlignment="1">
      <alignment vertical="top" wrapText="1"/>
    </xf>
    <xf numFmtId="164" fontId="4" fillId="3" borderId="2" xfId="0" applyNumberFormat="1" applyFont="1" applyFill="1" applyBorder="1" applyAlignment="1">
      <alignment vertical="top" wrapText="1"/>
    </xf>
    <xf numFmtId="0" fontId="1" fillId="3" borderId="9"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2"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 xfId="0" applyFont="1" applyFill="1" applyBorder="1" applyAlignment="1">
      <alignment horizontal="left" vertical="top" wrapText="1"/>
    </xf>
    <xf numFmtId="3" fontId="10" fillId="3" borderId="10"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 xfId="0" applyFont="1" applyFill="1" applyBorder="1" applyAlignment="1">
      <alignment vertical="top" wrapText="1"/>
    </xf>
    <xf numFmtId="4" fontId="10" fillId="3" borderId="2"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4"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1" fillId="3" borderId="0" xfId="0" applyFont="1" applyFill="1" applyAlignment="1">
      <alignment horizontal="center" vertical="top" wrapText="1"/>
    </xf>
    <xf numFmtId="2" fontId="1" fillId="3" borderId="0" xfId="0" applyNumberFormat="1" applyFont="1" applyFill="1" applyAlignment="1">
      <alignment horizontal="center"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9"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3" borderId="6" xfId="0" applyFont="1" applyFill="1" applyBorder="1" applyAlignment="1">
      <alignment horizontal="center" vertical="top" wrapText="1"/>
    </xf>
    <xf numFmtId="0" fontId="3" fillId="3" borderId="0" xfId="0" applyFont="1" applyFill="1" applyAlignment="1">
      <alignment horizontal="center"/>
    </xf>
    <xf numFmtId="0" fontId="12" fillId="3" borderId="2"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2" xfId="0" applyFont="1" applyFill="1" applyBorder="1" applyAlignment="1">
      <alignment horizontal="left" vertical="top" wrapText="1"/>
    </xf>
    <xf numFmtId="0" fontId="12" fillId="3" borderId="6" xfId="0" applyFont="1" applyFill="1" applyBorder="1" applyAlignment="1">
      <alignment horizontal="left" vertical="top" wrapText="1"/>
    </xf>
    <xf numFmtId="0" fontId="10" fillId="3" borderId="8" xfId="0" applyFont="1" applyFill="1" applyBorder="1" applyAlignment="1">
      <alignment horizontal="left" vertical="top" wrapText="1"/>
    </xf>
    <xf numFmtId="0" fontId="3" fillId="2" borderId="0"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2" xfId="1" applyFont="1" applyFill="1" applyBorder="1" applyAlignment="1">
      <alignment horizontal="center" vertical="top" wrapText="1"/>
    </xf>
    <xf numFmtId="0" fontId="10" fillId="3" borderId="4" xfId="1" applyFont="1" applyFill="1" applyBorder="1" applyAlignment="1">
      <alignment horizontal="center" vertical="top" wrapText="1"/>
    </xf>
    <xf numFmtId="0" fontId="10" fillId="3" borderId="14" xfId="1" applyFont="1" applyFill="1" applyBorder="1" applyAlignment="1">
      <alignment horizontal="center" vertical="top" wrapText="1"/>
    </xf>
    <xf numFmtId="0" fontId="10" fillId="3" borderId="13" xfId="1" applyFont="1" applyFill="1" applyBorder="1" applyAlignment="1">
      <alignment horizontal="center" vertical="top" wrapText="1"/>
    </xf>
    <xf numFmtId="0" fontId="10" fillId="3" borderId="0" xfId="1" applyFont="1" applyFill="1" applyBorder="1" applyAlignment="1">
      <alignment horizontal="center" vertical="top" wrapText="1"/>
    </xf>
    <xf numFmtId="0" fontId="10" fillId="3" borderId="15" xfId="1" applyFont="1" applyFill="1" applyBorder="1" applyAlignment="1">
      <alignment horizontal="center" vertical="top" wrapText="1"/>
    </xf>
    <xf numFmtId="0" fontId="10" fillId="3" borderId="10" xfId="1" applyFont="1" applyFill="1" applyBorder="1" applyAlignment="1">
      <alignment horizontal="center" vertical="top" wrapText="1"/>
    </xf>
    <xf numFmtId="0" fontId="10" fillId="3" borderId="3" xfId="1" applyFont="1" applyFill="1" applyBorder="1" applyAlignment="1">
      <alignment horizontal="center" vertical="top" wrapText="1"/>
    </xf>
    <xf numFmtId="0" fontId="10" fillId="3" borderId="11" xfId="1" applyFont="1" applyFill="1" applyBorder="1" applyAlignment="1">
      <alignment horizontal="center" vertical="top" wrapText="1"/>
    </xf>
    <xf numFmtId="0" fontId="12" fillId="3" borderId="6" xfId="0" applyFont="1" applyFill="1" applyBorder="1" applyAlignment="1">
      <alignment horizontal="center"/>
    </xf>
    <xf numFmtId="0" fontId="15" fillId="3" borderId="2"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5" xfId="0" applyFont="1" applyFill="1" applyBorder="1" applyAlignment="1">
      <alignment horizontal="left" vertical="top" wrapText="1"/>
    </xf>
    <xf numFmtId="0" fontId="3" fillId="3" borderId="0" xfId="0" applyFont="1" applyFill="1" applyAlignment="1">
      <alignment horizontal="left" vertical="top" wrapText="1"/>
    </xf>
    <xf numFmtId="0" fontId="10" fillId="3" borderId="1" xfId="0" applyFont="1" applyFill="1" applyBorder="1" applyAlignment="1">
      <alignment horizontal="left"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164" fontId="4" fillId="3" borderId="2"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5" xfId="0"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0" fontId="3" fillId="0" borderId="0" xfId="0" applyFont="1" applyAlignment="1">
      <alignment horizontal="center" vertical="top" wrapText="1"/>
    </xf>
    <xf numFmtId="0" fontId="3" fillId="3" borderId="3"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5"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14" xfId="0" applyFont="1" applyFill="1" applyBorder="1" applyAlignment="1">
      <alignment horizontal="left" wrapText="1"/>
    </xf>
    <xf numFmtId="0" fontId="14" fillId="3" borderId="2" xfId="0" applyFont="1" applyFill="1" applyBorder="1" applyAlignment="1">
      <alignment horizontal="left" vertical="top" wrapText="1"/>
    </xf>
    <xf numFmtId="0" fontId="14" fillId="3" borderId="5" xfId="0" applyFont="1" applyFill="1" applyBorder="1" applyAlignment="1">
      <alignment horizontal="left" vertical="top" wrapText="1"/>
    </xf>
    <xf numFmtId="164" fontId="3" fillId="3" borderId="2" xfId="0" applyNumberFormat="1" applyFont="1" applyFill="1" applyBorder="1" applyAlignment="1">
      <alignment horizontal="center" vertical="top" wrapText="1"/>
    </xf>
    <xf numFmtId="164" fontId="3" fillId="3" borderId="6"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3" fillId="0" borderId="2" xfId="1" applyFont="1" applyBorder="1" applyAlignment="1">
      <alignment horizontal="center" vertical="top" wrapText="1"/>
    </xf>
    <xf numFmtId="0" fontId="3" fillId="0" borderId="5" xfId="1" applyFont="1" applyBorder="1" applyAlignment="1">
      <alignment horizontal="center" vertical="top" wrapText="1"/>
    </xf>
    <xf numFmtId="0" fontId="3" fillId="0" borderId="6" xfId="1"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view="pageBreakPreview" zoomScale="76" zoomScaleNormal="75" zoomScaleSheetLayoutView="76" workbookViewId="0">
      <pane xSplit="1" ySplit="6" topLeftCell="B14" activePane="bottomRight" state="frozen"/>
      <selection pane="topRight" activeCell="B1" sqref="B1"/>
      <selection pane="bottomLeft" activeCell="A7" sqref="A7"/>
      <selection pane="bottomRight" activeCell="A17" sqref="A17:A25"/>
    </sheetView>
  </sheetViews>
  <sheetFormatPr defaultRowHeight="15" x14ac:dyDescent="0.25"/>
  <cols>
    <col min="1" max="1" width="33.28515625" customWidth="1"/>
    <col min="2" max="2" width="16.42578125" customWidth="1"/>
    <col min="3" max="3" width="13.42578125" customWidth="1"/>
    <col min="4" max="4" width="14.42578125" customWidth="1"/>
    <col min="5" max="5" width="14.5703125" customWidth="1"/>
    <col min="6" max="6" width="11.85546875" customWidth="1"/>
    <col min="7" max="7" width="14.85546875" customWidth="1"/>
    <col min="8" max="8" width="14.140625" customWidth="1"/>
    <col min="9" max="9" width="10.7109375" customWidth="1"/>
    <col min="10" max="10" width="14.85546875" customWidth="1"/>
    <col min="11" max="12" width="12.28515625" customWidth="1"/>
    <col min="13" max="14" width="10.7109375" customWidth="1"/>
    <col min="15" max="15" width="12.28515625" customWidth="1"/>
    <col min="16" max="16" width="10.5703125" customWidth="1"/>
    <col min="17" max="17" width="12" customWidth="1"/>
    <col min="18" max="18" width="12.5703125" customWidth="1"/>
    <col min="19" max="19" width="0.140625" customWidth="1"/>
  </cols>
  <sheetData>
    <row r="1" spans="1:18" ht="16.5" x14ac:dyDescent="0.25">
      <c r="A1" s="80" t="s">
        <v>0</v>
      </c>
      <c r="B1" s="80"/>
      <c r="C1" s="80"/>
      <c r="D1" s="80"/>
      <c r="E1" s="80"/>
      <c r="F1" s="80"/>
      <c r="G1" s="80"/>
      <c r="H1" s="80"/>
      <c r="I1" s="80"/>
      <c r="J1" s="80"/>
      <c r="K1" s="80"/>
      <c r="L1" s="80"/>
      <c r="M1" s="80"/>
      <c r="N1" s="80"/>
      <c r="O1" s="80"/>
      <c r="P1" s="80"/>
      <c r="Q1" s="80"/>
      <c r="R1" s="80"/>
    </row>
    <row r="2" spans="1:18" ht="33" customHeight="1" x14ac:dyDescent="0.25">
      <c r="A2" s="81" t="s">
        <v>72</v>
      </c>
      <c r="B2" s="81"/>
      <c r="C2" s="81"/>
      <c r="D2" s="81"/>
      <c r="E2" s="81"/>
      <c r="F2" s="81"/>
      <c r="G2" s="81"/>
      <c r="H2" s="81"/>
      <c r="I2" s="81"/>
      <c r="J2" s="81"/>
      <c r="K2" s="81"/>
      <c r="L2" s="81"/>
      <c r="M2" s="81"/>
      <c r="N2" s="81"/>
      <c r="O2" s="81"/>
      <c r="P2" s="81"/>
      <c r="Q2" s="81"/>
      <c r="R2" s="81"/>
    </row>
    <row r="3" spans="1:18" ht="16.5" customHeight="1" x14ac:dyDescent="0.25">
      <c r="A3" s="80" t="s">
        <v>156</v>
      </c>
      <c r="B3" s="80"/>
      <c r="C3" s="80"/>
      <c r="D3" s="80"/>
      <c r="E3" s="80"/>
      <c r="F3" s="80"/>
      <c r="G3" s="80"/>
      <c r="H3" s="80"/>
      <c r="I3" s="80"/>
      <c r="J3" s="80"/>
      <c r="K3" s="80"/>
      <c r="L3" s="80"/>
      <c r="M3" s="80"/>
      <c r="N3" s="80"/>
      <c r="O3" s="80"/>
      <c r="P3" s="80"/>
      <c r="Q3" s="80"/>
      <c r="R3" s="80"/>
    </row>
    <row r="4" spans="1:18" ht="7.5" customHeight="1" x14ac:dyDescent="0.25">
      <c r="A4" s="43"/>
      <c r="B4" s="25"/>
      <c r="C4" s="25"/>
      <c r="D4" s="25"/>
      <c r="E4" s="25"/>
      <c r="F4" s="25"/>
      <c r="G4" s="25"/>
      <c r="H4" s="25"/>
      <c r="I4" s="25"/>
      <c r="J4" s="25"/>
      <c r="K4" s="25"/>
      <c r="L4" s="25"/>
      <c r="M4" s="25"/>
      <c r="N4" s="25"/>
      <c r="O4" s="25"/>
      <c r="P4" s="25"/>
      <c r="Q4" s="25"/>
      <c r="R4" s="25"/>
    </row>
    <row r="5" spans="1:18" ht="41.25" customHeight="1" x14ac:dyDescent="0.25">
      <c r="A5" s="82" t="s">
        <v>1</v>
      </c>
      <c r="B5" s="83" t="s">
        <v>2</v>
      </c>
      <c r="C5" s="84"/>
      <c r="D5" s="84"/>
      <c r="E5" s="84"/>
      <c r="F5" s="85"/>
      <c r="G5" s="83" t="s">
        <v>3</v>
      </c>
      <c r="H5" s="84"/>
      <c r="I5" s="84"/>
      <c r="J5" s="84"/>
      <c r="K5" s="85"/>
      <c r="L5" s="83" t="s">
        <v>4</v>
      </c>
      <c r="M5" s="84"/>
      <c r="N5" s="84"/>
      <c r="O5" s="84"/>
      <c r="P5" s="85"/>
      <c r="Q5" s="86" t="s">
        <v>5</v>
      </c>
      <c r="R5" s="86" t="s">
        <v>6</v>
      </c>
    </row>
    <row r="6" spans="1:18" ht="170.25" customHeight="1" x14ac:dyDescent="0.25">
      <c r="A6" s="82"/>
      <c r="B6" s="44" t="s">
        <v>7</v>
      </c>
      <c r="C6" s="44" t="s">
        <v>8</v>
      </c>
      <c r="D6" s="44" t="s">
        <v>9</v>
      </c>
      <c r="E6" s="44" t="s">
        <v>10</v>
      </c>
      <c r="F6" s="44" t="s">
        <v>11</v>
      </c>
      <c r="G6" s="44" t="s">
        <v>7</v>
      </c>
      <c r="H6" s="44" t="s">
        <v>8</v>
      </c>
      <c r="I6" s="44" t="s">
        <v>9</v>
      </c>
      <c r="J6" s="44" t="s">
        <v>10</v>
      </c>
      <c r="K6" s="44" t="s">
        <v>11</v>
      </c>
      <c r="L6" s="44" t="s">
        <v>7</v>
      </c>
      <c r="M6" s="44" t="s">
        <v>8</v>
      </c>
      <c r="N6" s="44" t="s">
        <v>9</v>
      </c>
      <c r="O6" s="44" t="s">
        <v>10</v>
      </c>
      <c r="P6" s="44" t="s">
        <v>11</v>
      </c>
      <c r="Q6" s="87"/>
      <c r="R6" s="87"/>
    </row>
    <row r="7" spans="1:18" ht="16.5" x14ac:dyDescent="0.25">
      <c r="A7" s="44">
        <v>1</v>
      </c>
      <c r="B7" s="44">
        <v>2</v>
      </c>
      <c r="C7" s="44">
        <v>3</v>
      </c>
      <c r="D7" s="44">
        <v>4</v>
      </c>
      <c r="E7" s="44">
        <v>5</v>
      </c>
      <c r="F7" s="44">
        <v>6</v>
      </c>
      <c r="G7" s="44">
        <v>7</v>
      </c>
      <c r="H7" s="44">
        <v>8</v>
      </c>
      <c r="I7" s="44">
        <v>9</v>
      </c>
      <c r="J7" s="44">
        <v>10</v>
      </c>
      <c r="K7" s="44">
        <v>11</v>
      </c>
      <c r="L7" s="44">
        <v>12</v>
      </c>
      <c r="M7" s="44">
        <v>13</v>
      </c>
      <c r="N7" s="44">
        <v>14</v>
      </c>
      <c r="O7" s="44">
        <v>15</v>
      </c>
      <c r="P7" s="44">
        <v>16</v>
      </c>
      <c r="Q7" s="44">
        <v>17</v>
      </c>
      <c r="R7" s="44">
        <v>18</v>
      </c>
    </row>
    <row r="8" spans="1:18" ht="24" customHeight="1" x14ac:dyDescent="0.25">
      <c r="A8" s="77" t="s">
        <v>75</v>
      </c>
      <c r="B8" s="78"/>
      <c r="C8" s="78"/>
      <c r="D8" s="78"/>
      <c r="E8" s="78"/>
      <c r="F8" s="78"/>
      <c r="G8" s="78"/>
      <c r="H8" s="78"/>
      <c r="I8" s="78"/>
      <c r="J8" s="78"/>
      <c r="K8" s="78"/>
      <c r="L8" s="78"/>
      <c r="M8" s="78"/>
      <c r="N8" s="78"/>
      <c r="O8" s="78"/>
      <c r="P8" s="78"/>
      <c r="Q8" s="78"/>
      <c r="R8" s="79"/>
    </row>
    <row r="9" spans="1:18" ht="25.5" customHeight="1" x14ac:dyDescent="0.25">
      <c r="A9" s="77" t="s">
        <v>84</v>
      </c>
      <c r="B9" s="78"/>
      <c r="C9" s="78"/>
      <c r="D9" s="78"/>
      <c r="E9" s="78"/>
      <c r="F9" s="78"/>
      <c r="G9" s="78"/>
      <c r="H9" s="78"/>
      <c r="I9" s="78"/>
      <c r="J9" s="78"/>
      <c r="K9" s="78"/>
      <c r="L9" s="78"/>
      <c r="M9" s="78"/>
      <c r="N9" s="78"/>
      <c r="O9" s="78"/>
      <c r="P9" s="78"/>
      <c r="Q9" s="78"/>
      <c r="R9" s="79"/>
    </row>
    <row r="10" spans="1:18" ht="122.25" customHeight="1" x14ac:dyDescent="0.25">
      <c r="A10" s="36" t="s">
        <v>92</v>
      </c>
      <c r="B10" s="4">
        <f>E10+F10+D10</f>
        <v>17317</v>
      </c>
      <c r="C10" s="5">
        <v>0</v>
      </c>
      <c r="D10" s="53">
        <v>6000</v>
      </c>
      <c r="E10" s="5">
        <v>6922.6</v>
      </c>
      <c r="F10" s="5">
        <v>4394.3999999999996</v>
      </c>
      <c r="G10" s="4">
        <f t="shared" ref="G10:G15" si="0">H10+I10+J10+K10</f>
        <v>15703.599999999999</v>
      </c>
      <c r="H10" s="5">
        <v>0</v>
      </c>
      <c r="I10" s="53">
        <v>6000</v>
      </c>
      <c r="J10" s="5">
        <v>6461.9</v>
      </c>
      <c r="K10" s="5">
        <v>3241.7</v>
      </c>
      <c r="L10" s="4">
        <f t="shared" ref="L10:L15" si="1">M10+N10+O10+P10</f>
        <v>15987.199999999999</v>
      </c>
      <c r="M10" s="5">
        <v>0</v>
      </c>
      <c r="N10" s="5">
        <v>6000</v>
      </c>
      <c r="O10" s="5">
        <v>6743.3</v>
      </c>
      <c r="P10" s="5">
        <v>3243.9</v>
      </c>
      <c r="Q10" s="4">
        <f t="shared" ref="Q10:Q15" si="2">L10/B10*100</f>
        <v>92.320840792285026</v>
      </c>
      <c r="R10" s="4">
        <f t="shared" ref="R10:R15" si="3">J10/E10*100</f>
        <v>93.344985987923607</v>
      </c>
    </row>
    <row r="11" spans="1:18" ht="90" customHeight="1" x14ac:dyDescent="0.25">
      <c r="A11" s="36" t="s">
        <v>158</v>
      </c>
      <c r="B11" s="4">
        <f>C11+D11+E11+F11</f>
        <v>985.3</v>
      </c>
      <c r="C11" s="5">
        <v>0</v>
      </c>
      <c r="D11" s="53">
        <v>800.3</v>
      </c>
      <c r="E11" s="5">
        <v>95.7</v>
      </c>
      <c r="F11" s="5">
        <v>89.3</v>
      </c>
      <c r="G11" s="4">
        <f t="shared" si="0"/>
        <v>984.90000000000009</v>
      </c>
      <c r="H11" s="5">
        <v>0</v>
      </c>
      <c r="I11" s="53">
        <v>800</v>
      </c>
      <c r="J11" s="5">
        <v>95.7</v>
      </c>
      <c r="K11" s="5">
        <v>89.2</v>
      </c>
      <c r="L11" s="4">
        <f t="shared" si="1"/>
        <v>984.90000000000009</v>
      </c>
      <c r="M11" s="5">
        <v>0</v>
      </c>
      <c r="N11" s="5">
        <v>800</v>
      </c>
      <c r="O11" s="5">
        <v>95.7</v>
      </c>
      <c r="P11" s="7">
        <v>89.2</v>
      </c>
      <c r="Q11" s="4">
        <f t="shared" si="2"/>
        <v>99.959403227443431</v>
      </c>
      <c r="R11" s="4">
        <f t="shared" si="3"/>
        <v>100</v>
      </c>
    </row>
    <row r="12" spans="1:18" ht="36" customHeight="1" x14ac:dyDescent="0.25">
      <c r="A12" s="6" t="s">
        <v>159</v>
      </c>
      <c r="B12" s="4">
        <f>C12+D12+E12+F12</f>
        <v>2394.3000000000002</v>
      </c>
      <c r="C12" s="5">
        <v>0</v>
      </c>
      <c r="D12" s="5">
        <v>0</v>
      </c>
      <c r="E12" s="5">
        <v>2394.3000000000002</v>
      </c>
      <c r="F12" s="5">
        <v>0</v>
      </c>
      <c r="G12" s="4">
        <f t="shared" si="0"/>
        <v>2394.3000000000002</v>
      </c>
      <c r="H12" s="5">
        <v>0</v>
      </c>
      <c r="I12" s="5">
        <v>0</v>
      </c>
      <c r="J12" s="5">
        <v>2394.3000000000002</v>
      </c>
      <c r="K12" s="5">
        <v>0</v>
      </c>
      <c r="L12" s="4">
        <f t="shared" si="1"/>
        <v>70</v>
      </c>
      <c r="M12" s="5">
        <v>0</v>
      </c>
      <c r="N12" s="5">
        <v>0</v>
      </c>
      <c r="O12" s="5">
        <v>70</v>
      </c>
      <c r="P12" s="7">
        <v>0</v>
      </c>
      <c r="Q12" s="4">
        <f t="shared" si="2"/>
        <v>2.9236102409890155</v>
      </c>
      <c r="R12" s="4">
        <f t="shared" si="3"/>
        <v>100</v>
      </c>
    </row>
    <row r="13" spans="1:18" ht="106.5" customHeight="1" x14ac:dyDescent="0.25">
      <c r="A13" s="6" t="s">
        <v>130</v>
      </c>
      <c r="B13" s="4">
        <f>C13+D13+E13+F13</f>
        <v>100</v>
      </c>
      <c r="C13" s="5">
        <v>0</v>
      </c>
      <c r="D13" s="5">
        <v>0</v>
      </c>
      <c r="E13" s="5">
        <v>100</v>
      </c>
      <c r="F13" s="5">
        <v>0</v>
      </c>
      <c r="G13" s="4">
        <f t="shared" si="0"/>
        <v>95.5</v>
      </c>
      <c r="H13" s="5">
        <v>0</v>
      </c>
      <c r="I13" s="5">
        <v>0</v>
      </c>
      <c r="J13" s="5">
        <v>95.5</v>
      </c>
      <c r="K13" s="5">
        <v>0</v>
      </c>
      <c r="L13" s="4">
        <f t="shared" si="1"/>
        <v>95.5</v>
      </c>
      <c r="M13" s="7">
        <v>0</v>
      </c>
      <c r="N13" s="7">
        <v>0</v>
      </c>
      <c r="O13" s="7">
        <v>95.5</v>
      </c>
      <c r="P13" s="7">
        <v>0</v>
      </c>
      <c r="Q13" s="4">
        <f t="shared" si="2"/>
        <v>95.5</v>
      </c>
      <c r="R13" s="4">
        <f t="shared" si="3"/>
        <v>95.5</v>
      </c>
    </row>
    <row r="14" spans="1:18" ht="42" customHeight="1" x14ac:dyDescent="0.25">
      <c r="A14" s="6" t="s">
        <v>131</v>
      </c>
      <c r="B14" s="4">
        <f>C14+D14+E14+F14</f>
        <v>4164.8999999999996</v>
      </c>
      <c r="C14" s="5">
        <v>4000</v>
      </c>
      <c r="D14" s="5">
        <v>81.599999999999994</v>
      </c>
      <c r="E14" s="5">
        <v>83.3</v>
      </c>
      <c r="F14" s="5">
        <v>0</v>
      </c>
      <c r="G14" s="4">
        <f t="shared" si="0"/>
        <v>4164.8999999999996</v>
      </c>
      <c r="H14" s="5">
        <v>4000</v>
      </c>
      <c r="I14" s="5">
        <v>81.599999999999994</v>
      </c>
      <c r="J14" s="5">
        <v>83.3</v>
      </c>
      <c r="K14" s="5">
        <v>0</v>
      </c>
      <c r="L14" s="4">
        <f t="shared" si="1"/>
        <v>4164.8999999999996</v>
      </c>
      <c r="M14" s="7">
        <v>4000</v>
      </c>
      <c r="N14" s="7">
        <v>81.599999999999994</v>
      </c>
      <c r="O14" s="7">
        <v>83.3</v>
      </c>
      <c r="P14" s="7">
        <v>0</v>
      </c>
      <c r="Q14" s="4">
        <f t="shared" si="2"/>
        <v>100</v>
      </c>
      <c r="R14" s="4">
        <f t="shared" si="3"/>
        <v>100</v>
      </c>
    </row>
    <row r="15" spans="1:18" ht="60.75" customHeight="1" x14ac:dyDescent="0.25">
      <c r="A15" s="37" t="s">
        <v>12</v>
      </c>
      <c r="B15" s="8">
        <f>SUM(B10:B14)</f>
        <v>24961.5</v>
      </c>
      <c r="C15" s="8">
        <f>C10+C12+C11+C13+C14</f>
        <v>4000</v>
      </c>
      <c r="D15" s="8">
        <f>D10+D12+D11+D13+D14</f>
        <v>6881.9000000000005</v>
      </c>
      <c r="E15" s="8">
        <f>E10+E12+E11+E13+E14</f>
        <v>9595.9000000000015</v>
      </c>
      <c r="F15" s="8">
        <f>F10+F12+F11+F13+F14</f>
        <v>4483.7</v>
      </c>
      <c r="G15" s="8">
        <f t="shared" si="0"/>
        <v>23343.200000000004</v>
      </c>
      <c r="H15" s="8">
        <f>H10+H12+H11+H13+H14</f>
        <v>4000</v>
      </c>
      <c r="I15" s="8">
        <f>I10+I12+I11+I13+I14</f>
        <v>6881.6</v>
      </c>
      <c r="J15" s="8">
        <f>J10+J12+J11+J13+J14</f>
        <v>9130.7000000000007</v>
      </c>
      <c r="K15" s="8">
        <f>K10+K12+K11+K13+K14</f>
        <v>3330.8999999999996</v>
      </c>
      <c r="L15" s="8">
        <f t="shared" si="1"/>
        <v>21302.5</v>
      </c>
      <c r="M15" s="54">
        <f>M10+M12+M11+M13+M14</f>
        <v>4000</v>
      </c>
      <c r="N15" s="54">
        <f>N10+N12+N11+N13+N14</f>
        <v>6881.6</v>
      </c>
      <c r="O15" s="54">
        <f>O10+O12+O11+O13+O14</f>
        <v>7087.8</v>
      </c>
      <c r="P15" s="54">
        <f>P10+P12+P11+P13+P14</f>
        <v>3333.1</v>
      </c>
      <c r="Q15" s="4">
        <f t="shared" si="2"/>
        <v>85.341425795725414</v>
      </c>
      <c r="R15" s="4">
        <f t="shared" si="3"/>
        <v>95.152096207755392</v>
      </c>
    </row>
    <row r="16" spans="1:18" ht="30" customHeight="1" x14ac:dyDescent="0.25">
      <c r="A16" s="88" t="s">
        <v>38</v>
      </c>
      <c r="B16" s="89"/>
      <c r="C16" s="89"/>
      <c r="D16" s="89"/>
      <c r="E16" s="89"/>
      <c r="F16" s="89"/>
      <c r="G16" s="89"/>
      <c r="H16" s="89"/>
      <c r="I16" s="89"/>
      <c r="J16" s="89"/>
      <c r="K16" s="89"/>
      <c r="L16" s="89"/>
      <c r="M16" s="89"/>
      <c r="N16" s="89"/>
      <c r="O16" s="89"/>
      <c r="P16" s="89"/>
      <c r="Q16" s="89"/>
      <c r="R16" s="90"/>
    </row>
    <row r="17" spans="1:20" ht="26.25" customHeight="1" x14ac:dyDescent="0.25">
      <c r="A17" s="71" t="s">
        <v>132</v>
      </c>
      <c r="B17" s="74" t="s">
        <v>137</v>
      </c>
      <c r="C17" s="74"/>
      <c r="D17" s="74"/>
      <c r="E17" s="74"/>
      <c r="F17" s="74"/>
      <c r="G17" s="74"/>
      <c r="H17" s="74"/>
      <c r="I17" s="74"/>
      <c r="J17" s="74"/>
      <c r="K17" s="74"/>
      <c r="L17" s="74"/>
      <c r="M17" s="74"/>
      <c r="N17" s="74"/>
      <c r="O17" s="74"/>
      <c r="P17" s="74"/>
      <c r="Q17" s="74"/>
      <c r="R17" s="74"/>
    </row>
    <row r="18" spans="1:20" ht="28.5" customHeight="1" x14ac:dyDescent="0.25">
      <c r="A18" s="72"/>
      <c r="B18" s="50">
        <f>E18+F18+D18+C18</f>
        <v>76079.5</v>
      </c>
      <c r="C18" s="4">
        <v>0</v>
      </c>
      <c r="D18" s="4">
        <v>0</v>
      </c>
      <c r="E18" s="4">
        <f>E20+E22+E24</f>
        <v>37010.5</v>
      </c>
      <c r="F18" s="4">
        <f>F20+F22+F24</f>
        <v>39069</v>
      </c>
      <c r="G18" s="4">
        <f>H18+I18+J18+K18</f>
        <v>70304.899999999994</v>
      </c>
      <c r="H18" s="4">
        <v>0</v>
      </c>
      <c r="I18" s="4">
        <v>0</v>
      </c>
      <c r="J18" s="4">
        <f>J20+J22+J24</f>
        <v>35423.9</v>
      </c>
      <c r="K18" s="4">
        <f>K20+K22+K24</f>
        <v>34881</v>
      </c>
      <c r="L18" s="4">
        <f>M18+N18+O18+P18</f>
        <v>71342.600000000006</v>
      </c>
      <c r="M18" s="4">
        <v>0</v>
      </c>
      <c r="N18" s="4">
        <v>0</v>
      </c>
      <c r="O18" s="51">
        <f>O20+O22+O24</f>
        <v>35844.1</v>
      </c>
      <c r="P18" s="51">
        <f>P20+P22+P24</f>
        <v>35498.5</v>
      </c>
      <c r="Q18" s="4">
        <f>L18/B18*100</f>
        <v>93.773749827483101</v>
      </c>
      <c r="R18" s="4">
        <f>J18/E18*100</f>
        <v>95.713108442198831</v>
      </c>
    </row>
    <row r="19" spans="1:20" ht="24.75" customHeight="1" x14ac:dyDescent="0.25">
      <c r="A19" s="72"/>
      <c r="B19" s="75" t="s">
        <v>133</v>
      </c>
      <c r="C19" s="75"/>
      <c r="D19" s="75"/>
      <c r="E19" s="75"/>
      <c r="F19" s="75"/>
      <c r="G19" s="75"/>
      <c r="H19" s="75"/>
      <c r="I19" s="75"/>
      <c r="J19" s="75"/>
      <c r="K19" s="75"/>
      <c r="L19" s="75"/>
      <c r="M19" s="75"/>
      <c r="N19" s="75"/>
      <c r="O19" s="75"/>
      <c r="P19" s="75"/>
      <c r="Q19" s="75"/>
      <c r="R19" s="76"/>
    </row>
    <row r="20" spans="1:20" ht="30" customHeight="1" x14ac:dyDescent="0.25">
      <c r="A20" s="72"/>
      <c r="B20" s="50">
        <f>E20+F20+D20+C20</f>
        <v>25309.1</v>
      </c>
      <c r="C20" s="5">
        <v>0</v>
      </c>
      <c r="D20" s="5">
        <v>0</v>
      </c>
      <c r="E20" s="5">
        <v>7579.5</v>
      </c>
      <c r="F20" s="5">
        <v>17729.599999999999</v>
      </c>
      <c r="G20" s="4">
        <f>H20+I20+J20+K20</f>
        <v>24334.1</v>
      </c>
      <c r="H20" s="5">
        <v>0</v>
      </c>
      <c r="I20" s="5">
        <v>0</v>
      </c>
      <c r="J20" s="5">
        <v>7531.1</v>
      </c>
      <c r="K20" s="5">
        <v>16803</v>
      </c>
      <c r="L20" s="4">
        <f>M20+N20+O20+P20</f>
        <v>24774.2</v>
      </c>
      <c r="M20" s="5">
        <v>0</v>
      </c>
      <c r="N20" s="5">
        <v>0</v>
      </c>
      <c r="O20" s="7">
        <v>7591</v>
      </c>
      <c r="P20" s="7">
        <v>17183.2</v>
      </c>
      <c r="Q20" s="4">
        <f>L20/B20*100</f>
        <v>97.886530931562177</v>
      </c>
      <c r="R20" s="4">
        <f>J20/E20*100</f>
        <v>99.361435450887271</v>
      </c>
      <c r="S20" s="38"/>
      <c r="T20" s="38"/>
    </row>
    <row r="21" spans="1:20" ht="23.25" customHeight="1" x14ac:dyDescent="0.25">
      <c r="A21" s="72"/>
      <c r="B21" s="75" t="s">
        <v>134</v>
      </c>
      <c r="C21" s="75"/>
      <c r="D21" s="75"/>
      <c r="E21" s="75"/>
      <c r="F21" s="75"/>
      <c r="G21" s="75"/>
      <c r="H21" s="75"/>
      <c r="I21" s="75"/>
      <c r="J21" s="75"/>
      <c r="K21" s="75"/>
      <c r="L21" s="75"/>
      <c r="M21" s="75"/>
      <c r="N21" s="75"/>
      <c r="O21" s="75"/>
      <c r="P21" s="75"/>
      <c r="Q21" s="75"/>
      <c r="R21" s="75"/>
    </row>
    <row r="22" spans="1:20" ht="23.25" customHeight="1" x14ac:dyDescent="0.25">
      <c r="A22" s="72"/>
      <c r="B22" s="50">
        <f>E22+F22+D22+C22</f>
        <v>28520.400000000001</v>
      </c>
      <c r="C22" s="5">
        <v>0</v>
      </c>
      <c r="D22" s="5">
        <v>0</v>
      </c>
      <c r="E22" s="5">
        <v>18736.3</v>
      </c>
      <c r="F22" s="5">
        <v>9784.1</v>
      </c>
      <c r="G22" s="4">
        <f>H22+I22+J22+K22</f>
        <v>26796.799999999999</v>
      </c>
      <c r="H22" s="5">
        <v>0</v>
      </c>
      <c r="I22" s="5">
        <v>0</v>
      </c>
      <c r="J22" s="5">
        <v>18128.3</v>
      </c>
      <c r="K22" s="5">
        <v>8668.5</v>
      </c>
      <c r="L22" s="4">
        <f>M22+N22+O22+P22</f>
        <v>27369.200000000001</v>
      </c>
      <c r="M22" s="5">
        <v>0</v>
      </c>
      <c r="N22" s="5">
        <v>0</v>
      </c>
      <c r="O22" s="7">
        <v>18440.5</v>
      </c>
      <c r="P22" s="7">
        <v>8928.7000000000007</v>
      </c>
      <c r="Q22" s="4">
        <f>L22/B22*100</f>
        <v>95.963590973478631</v>
      </c>
      <c r="R22" s="4">
        <f>J22/E22*100</f>
        <v>96.754962292448354</v>
      </c>
    </row>
    <row r="23" spans="1:20" ht="26.25" customHeight="1" x14ac:dyDescent="0.25">
      <c r="A23" s="72"/>
      <c r="B23" s="75" t="s">
        <v>135</v>
      </c>
      <c r="C23" s="75"/>
      <c r="D23" s="75"/>
      <c r="E23" s="75"/>
      <c r="F23" s="75"/>
      <c r="G23" s="75"/>
      <c r="H23" s="75"/>
      <c r="I23" s="75"/>
      <c r="J23" s="75"/>
      <c r="K23" s="75"/>
      <c r="L23" s="75"/>
      <c r="M23" s="75"/>
      <c r="N23" s="75"/>
      <c r="O23" s="75"/>
      <c r="P23" s="75"/>
      <c r="Q23" s="75"/>
      <c r="R23" s="75"/>
    </row>
    <row r="24" spans="1:20" ht="26.25" customHeight="1" x14ac:dyDescent="0.25">
      <c r="A24" s="72"/>
      <c r="B24" s="50">
        <f>E24+F24+D24+C24</f>
        <v>22250</v>
      </c>
      <c r="C24" s="5">
        <v>0</v>
      </c>
      <c r="D24" s="5">
        <v>0</v>
      </c>
      <c r="E24" s="5">
        <v>10694.7</v>
      </c>
      <c r="F24" s="5">
        <v>11555.3</v>
      </c>
      <c r="G24" s="4">
        <f>H24+I24+J24+K24</f>
        <v>19174</v>
      </c>
      <c r="H24" s="5">
        <v>0</v>
      </c>
      <c r="I24" s="5">
        <v>0</v>
      </c>
      <c r="J24" s="5">
        <v>9764.5</v>
      </c>
      <c r="K24" s="5">
        <v>9409.5</v>
      </c>
      <c r="L24" s="4">
        <f>M24+N24+O24+P24</f>
        <v>19199.2</v>
      </c>
      <c r="M24" s="5">
        <v>0</v>
      </c>
      <c r="N24" s="5">
        <v>0</v>
      </c>
      <c r="O24" s="7">
        <v>9812.6</v>
      </c>
      <c r="P24" s="7">
        <v>9386.6</v>
      </c>
      <c r="Q24" s="4">
        <f>L24/B24*100</f>
        <v>86.288539325842692</v>
      </c>
      <c r="R24" s="4">
        <f>J24/E24*100</f>
        <v>91.302233816750345</v>
      </c>
    </row>
    <row r="25" spans="1:20" ht="130.5" hidden="1" customHeight="1" x14ac:dyDescent="0.25">
      <c r="A25" s="73"/>
      <c r="B25" s="25"/>
      <c r="C25" s="25"/>
      <c r="D25" s="25"/>
      <c r="E25" s="25"/>
      <c r="F25" s="25"/>
      <c r="G25" s="25"/>
      <c r="H25" s="25"/>
      <c r="I25" s="25"/>
      <c r="J25" s="25"/>
      <c r="K25" s="25"/>
      <c r="L25" s="25"/>
      <c r="M25" s="25"/>
      <c r="N25" s="25"/>
      <c r="O25" s="25"/>
      <c r="P25" s="25"/>
      <c r="Q25" s="25"/>
      <c r="R25" s="25"/>
    </row>
    <row r="26" spans="1:20" ht="34.5" customHeight="1" x14ac:dyDescent="0.25">
      <c r="A26" s="71" t="s">
        <v>93</v>
      </c>
      <c r="B26" s="74" t="s">
        <v>137</v>
      </c>
      <c r="C26" s="74"/>
      <c r="D26" s="74"/>
      <c r="E26" s="74"/>
      <c r="F26" s="74"/>
      <c r="G26" s="74"/>
      <c r="H26" s="74"/>
      <c r="I26" s="74"/>
      <c r="J26" s="74"/>
      <c r="K26" s="74"/>
      <c r="L26" s="74"/>
      <c r="M26" s="74"/>
      <c r="N26" s="74"/>
      <c r="O26" s="74"/>
      <c r="P26" s="74"/>
      <c r="Q26" s="74"/>
      <c r="R26" s="74"/>
    </row>
    <row r="27" spans="1:20" ht="34.5" customHeight="1" x14ac:dyDescent="0.25">
      <c r="A27" s="72"/>
      <c r="B27" s="8">
        <f t="shared" ref="B27:B33" si="4">E27</f>
        <v>8804.9</v>
      </c>
      <c r="C27" s="4">
        <v>0</v>
      </c>
      <c r="D27" s="4">
        <v>0</v>
      </c>
      <c r="E27" s="4">
        <f>E29+E31+E33</f>
        <v>8804.9</v>
      </c>
      <c r="F27" s="4">
        <v>0</v>
      </c>
      <c r="G27" s="4">
        <f t="shared" ref="G27:G33" si="5">H27+I27+J27+K27</f>
        <v>8709.7999999999993</v>
      </c>
      <c r="H27" s="4">
        <v>0</v>
      </c>
      <c r="I27" s="4">
        <v>0</v>
      </c>
      <c r="J27" s="4">
        <f>J29+J31+J33</f>
        <v>8709.7999999999993</v>
      </c>
      <c r="K27" s="4">
        <v>0</v>
      </c>
      <c r="L27" s="4">
        <f t="shared" ref="L27:L33" si="6">M27+N27+O27+P27</f>
        <v>1280.6999999999998</v>
      </c>
      <c r="M27" s="4">
        <v>0</v>
      </c>
      <c r="N27" s="4">
        <v>0</v>
      </c>
      <c r="O27" s="51">
        <f>O29+O31+O33</f>
        <v>1280.6999999999998</v>
      </c>
      <c r="P27" s="51">
        <v>0</v>
      </c>
      <c r="Q27" s="4">
        <f t="shared" ref="Q27:Q33" si="7">L27/B27*100</f>
        <v>14.545309997842109</v>
      </c>
      <c r="R27" s="4">
        <f t="shared" ref="R27:R33" si="8">J27/E27*100</f>
        <v>98.919919590228162</v>
      </c>
    </row>
    <row r="28" spans="1:20" ht="34.5" customHeight="1" x14ac:dyDescent="0.25">
      <c r="A28" s="72"/>
      <c r="B28" s="68" t="s">
        <v>133</v>
      </c>
      <c r="C28" s="69"/>
      <c r="D28" s="69"/>
      <c r="E28" s="69"/>
      <c r="F28" s="69"/>
      <c r="G28" s="69"/>
      <c r="H28" s="69"/>
      <c r="I28" s="69"/>
      <c r="J28" s="69"/>
      <c r="K28" s="69"/>
      <c r="L28" s="69"/>
      <c r="M28" s="69"/>
      <c r="N28" s="69"/>
      <c r="O28" s="69"/>
      <c r="P28" s="69"/>
      <c r="Q28" s="69"/>
      <c r="R28" s="70"/>
    </row>
    <row r="29" spans="1:20" ht="34.5" customHeight="1" x14ac:dyDescent="0.25">
      <c r="A29" s="72"/>
      <c r="B29" s="8">
        <f t="shared" si="4"/>
        <v>2153.6</v>
      </c>
      <c r="C29" s="5">
        <v>0</v>
      </c>
      <c r="D29" s="5">
        <v>0</v>
      </c>
      <c r="E29" s="5">
        <v>2153.6</v>
      </c>
      <c r="F29" s="5">
        <v>0</v>
      </c>
      <c r="G29" s="4">
        <f t="shared" si="5"/>
        <v>2153.6</v>
      </c>
      <c r="H29" s="5">
        <v>0</v>
      </c>
      <c r="I29" s="5">
        <v>0</v>
      </c>
      <c r="J29" s="5">
        <v>2153.6</v>
      </c>
      <c r="K29" s="5">
        <v>0</v>
      </c>
      <c r="L29" s="4">
        <f t="shared" si="6"/>
        <v>368.4</v>
      </c>
      <c r="M29" s="5">
        <v>0</v>
      </c>
      <c r="N29" s="5">
        <v>0</v>
      </c>
      <c r="O29" s="7">
        <v>368.4</v>
      </c>
      <c r="P29" s="7">
        <v>0</v>
      </c>
      <c r="Q29" s="4">
        <f t="shared" si="7"/>
        <v>17.10624071322437</v>
      </c>
      <c r="R29" s="4">
        <f t="shared" si="8"/>
        <v>100</v>
      </c>
    </row>
    <row r="30" spans="1:20" ht="34.5" customHeight="1" x14ac:dyDescent="0.25">
      <c r="A30" s="72"/>
      <c r="B30" s="75" t="s">
        <v>134</v>
      </c>
      <c r="C30" s="75"/>
      <c r="D30" s="75"/>
      <c r="E30" s="75"/>
      <c r="F30" s="75"/>
      <c r="G30" s="75"/>
      <c r="H30" s="75"/>
      <c r="I30" s="75"/>
      <c r="J30" s="75"/>
      <c r="K30" s="75"/>
      <c r="L30" s="75"/>
      <c r="M30" s="75"/>
      <c r="N30" s="75"/>
      <c r="O30" s="75"/>
      <c r="P30" s="75"/>
      <c r="Q30" s="75"/>
      <c r="R30" s="75"/>
    </row>
    <row r="31" spans="1:20" ht="34.5" customHeight="1" x14ac:dyDescent="0.25">
      <c r="A31" s="72"/>
      <c r="B31" s="8">
        <f t="shared" si="4"/>
        <v>5643.9</v>
      </c>
      <c r="C31" s="5">
        <v>0</v>
      </c>
      <c r="D31" s="5">
        <v>0</v>
      </c>
      <c r="E31" s="5">
        <v>5643.9</v>
      </c>
      <c r="F31" s="5">
        <v>0</v>
      </c>
      <c r="G31" s="4">
        <f t="shared" si="5"/>
        <v>5643.9</v>
      </c>
      <c r="H31" s="5">
        <v>0</v>
      </c>
      <c r="I31" s="5">
        <v>0</v>
      </c>
      <c r="J31" s="5">
        <v>5643.9</v>
      </c>
      <c r="K31" s="5">
        <v>0</v>
      </c>
      <c r="L31" s="4">
        <f t="shared" si="6"/>
        <v>0</v>
      </c>
      <c r="M31" s="5">
        <v>0</v>
      </c>
      <c r="N31" s="5">
        <v>0</v>
      </c>
      <c r="O31" s="7">
        <v>0</v>
      </c>
      <c r="P31" s="7">
        <v>0</v>
      </c>
      <c r="Q31" s="4">
        <f t="shared" si="7"/>
        <v>0</v>
      </c>
      <c r="R31" s="4">
        <f t="shared" si="8"/>
        <v>100</v>
      </c>
    </row>
    <row r="32" spans="1:20" ht="34.5" customHeight="1" x14ac:dyDescent="0.25">
      <c r="A32" s="72"/>
      <c r="B32" s="75" t="s">
        <v>135</v>
      </c>
      <c r="C32" s="75"/>
      <c r="D32" s="75"/>
      <c r="E32" s="75"/>
      <c r="F32" s="75"/>
      <c r="G32" s="75"/>
      <c r="H32" s="75"/>
      <c r="I32" s="75"/>
      <c r="J32" s="75"/>
      <c r="K32" s="75"/>
      <c r="L32" s="75"/>
      <c r="M32" s="75"/>
      <c r="N32" s="75"/>
      <c r="O32" s="75"/>
      <c r="P32" s="75"/>
      <c r="Q32" s="75"/>
      <c r="R32" s="75"/>
    </row>
    <row r="33" spans="1:18" ht="34.5" customHeight="1" x14ac:dyDescent="0.25">
      <c r="A33" s="73"/>
      <c r="B33" s="8">
        <f t="shared" si="4"/>
        <v>1007.4</v>
      </c>
      <c r="C33" s="5">
        <v>0</v>
      </c>
      <c r="D33" s="5">
        <v>0</v>
      </c>
      <c r="E33" s="5">
        <v>1007.4</v>
      </c>
      <c r="F33" s="5">
        <v>0</v>
      </c>
      <c r="G33" s="4">
        <f t="shared" si="5"/>
        <v>912.3</v>
      </c>
      <c r="H33" s="5">
        <v>0</v>
      </c>
      <c r="I33" s="5">
        <v>0</v>
      </c>
      <c r="J33" s="5">
        <v>912.3</v>
      </c>
      <c r="K33" s="5">
        <v>0</v>
      </c>
      <c r="L33" s="4">
        <f t="shared" si="6"/>
        <v>912.3</v>
      </c>
      <c r="M33" s="5">
        <v>0</v>
      </c>
      <c r="N33" s="5">
        <v>0</v>
      </c>
      <c r="O33" s="7">
        <v>912.3</v>
      </c>
      <c r="P33" s="7">
        <v>0</v>
      </c>
      <c r="Q33" s="4">
        <f t="shared" si="7"/>
        <v>90.55985705777249</v>
      </c>
      <c r="R33" s="4">
        <f t="shared" si="8"/>
        <v>90.55985705777249</v>
      </c>
    </row>
    <row r="34" spans="1:18" ht="29.25" customHeight="1" x14ac:dyDescent="0.25">
      <c r="A34" s="71" t="s">
        <v>119</v>
      </c>
      <c r="B34" s="74" t="s">
        <v>137</v>
      </c>
      <c r="C34" s="74"/>
      <c r="D34" s="74"/>
      <c r="E34" s="74"/>
      <c r="F34" s="74"/>
      <c r="G34" s="74"/>
      <c r="H34" s="74"/>
      <c r="I34" s="74"/>
      <c r="J34" s="74"/>
      <c r="K34" s="74"/>
      <c r="L34" s="74"/>
      <c r="M34" s="74"/>
      <c r="N34" s="74"/>
      <c r="O34" s="74"/>
      <c r="P34" s="74"/>
      <c r="Q34" s="74"/>
      <c r="R34" s="74"/>
    </row>
    <row r="35" spans="1:18" ht="29.25" customHeight="1" x14ac:dyDescent="0.25">
      <c r="A35" s="72"/>
      <c r="B35" s="8">
        <f>E35+F35</f>
        <v>3899</v>
      </c>
      <c r="C35" s="4">
        <v>0</v>
      </c>
      <c r="D35" s="4">
        <v>0</v>
      </c>
      <c r="E35" s="4">
        <f>E37+E39</f>
        <v>3653.1</v>
      </c>
      <c r="F35" s="4">
        <f>F37</f>
        <v>245.9</v>
      </c>
      <c r="G35" s="4">
        <f>H35+I35+J35+K35</f>
        <v>3899</v>
      </c>
      <c r="H35" s="4">
        <v>0</v>
      </c>
      <c r="I35" s="4">
        <v>0</v>
      </c>
      <c r="J35" s="4">
        <f>J37+J39</f>
        <v>3653.1</v>
      </c>
      <c r="K35" s="4">
        <f>K37</f>
        <v>245.9</v>
      </c>
      <c r="L35" s="4">
        <f t="shared" ref="L35:L39" si="9">M35+N35+O35+P35</f>
        <v>3899</v>
      </c>
      <c r="M35" s="4">
        <v>0</v>
      </c>
      <c r="N35" s="4">
        <v>0</v>
      </c>
      <c r="O35" s="51">
        <f>O37+O39</f>
        <v>3653.1</v>
      </c>
      <c r="P35" s="51">
        <f>P37</f>
        <v>245.9</v>
      </c>
      <c r="Q35" s="4">
        <f t="shared" ref="Q35:Q39" si="10">L35/B35*100</f>
        <v>100</v>
      </c>
      <c r="R35" s="4">
        <f t="shared" ref="R35:R39" si="11">J35/E35*100</f>
        <v>100</v>
      </c>
    </row>
    <row r="36" spans="1:18" ht="29.25" customHeight="1" x14ac:dyDescent="0.25">
      <c r="A36" s="72"/>
      <c r="B36" s="68" t="s">
        <v>133</v>
      </c>
      <c r="C36" s="69"/>
      <c r="D36" s="69"/>
      <c r="E36" s="69"/>
      <c r="F36" s="69"/>
      <c r="G36" s="69"/>
      <c r="H36" s="69"/>
      <c r="I36" s="69"/>
      <c r="J36" s="69"/>
      <c r="K36" s="69"/>
      <c r="L36" s="69"/>
      <c r="M36" s="69"/>
      <c r="N36" s="69"/>
      <c r="O36" s="69"/>
      <c r="P36" s="69"/>
      <c r="Q36" s="69"/>
      <c r="R36" s="70"/>
    </row>
    <row r="37" spans="1:18" ht="29.25" customHeight="1" x14ac:dyDescent="0.25">
      <c r="A37" s="72"/>
      <c r="B37" s="8">
        <f>E37+F37</f>
        <v>2705</v>
      </c>
      <c r="C37" s="5">
        <v>0</v>
      </c>
      <c r="D37" s="5">
        <v>0</v>
      </c>
      <c r="E37" s="5">
        <v>2459.1</v>
      </c>
      <c r="F37" s="5">
        <v>245.9</v>
      </c>
      <c r="G37" s="4">
        <f t="shared" ref="G37:G39" si="12">H37+I37+J37+K37</f>
        <v>2705</v>
      </c>
      <c r="H37" s="5">
        <v>0</v>
      </c>
      <c r="I37" s="5">
        <v>0</v>
      </c>
      <c r="J37" s="5">
        <v>2459.1</v>
      </c>
      <c r="K37" s="5">
        <v>245.9</v>
      </c>
      <c r="L37" s="4">
        <f t="shared" si="9"/>
        <v>2705</v>
      </c>
      <c r="M37" s="5">
        <v>0</v>
      </c>
      <c r="N37" s="5">
        <v>0</v>
      </c>
      <c r="O37" s="7">
        <v>2459.1</v>
      </c>
      <c r="P37" s="7">
        <v>245.9</v>
      </c>
      <c r="Q37" s="4">
        <f t="shared" si="10"/>
        <v>100</v>
      </c>
      <c r="R37" s="4">
        <f t="shared" si="11"/>
        <v>100</v>
      </c>
    </row>
    <row r="38" spans="1:18" ht="29.25" customHeight="1" x14ac:dyDescent="0.25">
      <c r="A38" s="72"/>
      <c r="B38" s="68" t="s">
        <v>135</v>
      </c>
      <c r="C38" s="69"/>
      <c r="D38" s="69"/>
      <c r="E38" s="69"/>
      <c r="F38" s="69"/>
      <c r="G38" s="69"/>
      <c r="H38" s="69"/>
      <c r="I38" s="69"/>
      <c r="J38" s="69"/>
      <c r="K38" s="69"/>
      <c r="L38" s="69"/>
      <c r="M38" s="69"/>
      <c r="N38" s="69"/>
      <c r="O38" s="69"/>
      <c r="P38" s="69"/>
      <c r="Q38" s="69"/>
      <c r="R38" s="70"/>
    </row>
    <row r="39" spans="1:18" ht="29.25" customHeight="1" x14ac:dyDescent="0.25">
      <c r="A39" s="73"/>
      <c r="B39" s="8">
        <f t="shared" ref="B39" si="13">E39</f>
        <v>1194</v>
      </c>
      <c r="C39" s="5">
        <v>0</v>
      </c>
      <c r="D39" s="5">
        <v>0</v>
      </c>
      <c r="E39" s="5">
        <v>1194</v>
      </c>
      <c r="F39" s="5">
        <v>0</v>
      </c>
      <c r="G39" s="4">
        <f t="shared" si="12"/>
        <v>1194</v>
      </c>
      <c r="H39" s="5">
        <v>0</v>
      </c>
      <c r="I39" s="5">
        <v>0</v>
      </c>
      <c r="J39" s="5">
        <v>1194</v>
      </c>
      <c r="K39" s="5">
        <v>0</v>
      </c>
      <c r="L39" s="4">
        <f t="shared" si="9"/>
        <v>1194</v>
      </c>
      <c r="M39" s="5">
        <v>0</v>
      </c>
      <c r="N39" s="5">
        <v>0</v>
      </c>
      <c r="O39" s="7">
        <v>1194</v>
      </c>
      <c r="P39" s="7">
        <v>0</v>
      </c>
      <c r="Q39" s="4">
        <f t="shared" si="10"/>
        <v>100</v>
      </c>
      <c r="R39" s="4">
        <f t="shared" si="11"/>
        <v>100</v>
      </c>
    </row>
    <row r="40" spans="1:18" ht="55.5" customHeight="1" x14ac:dyDescent="0.25">
      <c r="A40" s="6" t="s">
        <v>120</v>
      </c>
      <c r="B40" s="8">
        <f>E40+C40+D40+F40</f>
        <v>863</v>
      </c>
      <c r="C40" s="5">
        <v>0</v>
      </c>
      <c r="D40" s="5">
        <v>770</v>
      </c>
      <c r="E40" s="5">
        <v>93</v>
      </c>
      <c r="F40" s="5">
        <v>0</v>
      </c>
      <c r="G40" s="4">
        <f t="shared" ref="G40" si="14">H40+I40+J40+K40</f>
        <v>863</v>
      </c>
      <c r="H40" s="5">
        <v>0</v>
      </c>
      <c r="I40" s="5">
        <v>770</v>
      </c>
      <c r="J40" s="5">
        <v>93</v>
      </c>
      <c r="K40" s="5">
        <v>0</v>
      </c>
      <c r="L40" s="4">
        <f t="shared" ref="L40" si="15">M40+N40+O40+P40</f>
        <v>863</v>
      </c>
      <c r="M40" s="5">
        <v>0</v>
      </c>
      <c r="N40" s="5">
        <v>770</v>
      </c>
      <c r="O40" s="7">
        <v>93</v>
      </c>
      <c r="P40" s="7">
        <v>0</v>
      </c>
      <c r="Q40" s="4">
        <f t="shared" ref="Q40:Q68" si="16">L40/B40*100</f>
        <v>100</v>
      </c>
      <c r="R40" s="4">
        <f t="shared" ref="R40:R68" si="17">J40/E40*100</f>
        <v>100</v>
      </c>
    </row>
    <row r="41" spans="1:18" ht="31.5" customHeight="1" x14ac:dyDescent="0.25">
      <c r="A41" s="71" t="s">
        <v>138</v>
      </c>
      <c r="B41" s="74" t="s">
        <v>137</v>
      </c>
      <c r="C41" s="74"/>
      <c r="D41" s="74"/>
      <c r="E41" s="74"/>
      <c r="F41" s="74"/>
      <c r="G41" s="74"/>
      <c r="H41" s="74"/>
      <c r="I41" s="74"/>
      <c r="J41" s="74"/>
      <c r="K41" s="74"/>
      <c r="L41" s="74"/>
      <c r="M41" s="74"/>
      <c r="N41" s="74"/>
      <c r="O41" s="74"/>
      <c r="P41" s="74"/>
      <c r="Q41" s="74"/>
      <c r="R41" s="74"/>
    </row>
    <row r="42" spans="1:18" ht="29.25" customHeight="1" x14ac:dyDescent="0.25">
      <c r="A42" s="72"/>
      <c r="B42" s="8">
        <f t="shared" ref="B42:B44" si="18">E42+F42</f>
        <v>100</v>
      </c>
      <c r="C42" s="4">
        <v>0</v>
      </c>
      <c r="D42" s="4">
        <v>0</v>
      </c>
      <c r="E42" s="4">
        <f>E44</f>
        <v>100</v>
      </c>
      <c r="F42" s="4">
        <v>0</v>
      </c>
      <c r="G42" s="4">
        <f t="shared" ref="G42:G44" si="19">H42+I42+J42+K42</f>
        <v>70.5</v>
      </c>
      <c r="H42" s="4">
        <v>0</v>
      </c>
      <c r="I42" s="4">
        <v>0</v>
      </c>
      <c r="J42" s="4">
        <f>J44</f>
        <v>70.5</v>
      </c>
      <c r="K42" s="4">
        <v>0</v>
      </c>
      <c r="L42" s="4">
        <f t="shared" ref="L42:L44" si="20">M42+N42+O42+P42</f>
        <v>95.5</v>
      </c>
      <c r="M42" s="4">
        <v>0</v>
      </c>
      <c r="N42" s="4">
        <v>0</v>
      </c>
      <c r="O42" s="51">
        <f>O44</f>
        <v>95.5</v>
      </c>
      <c r="P42" s="51">
        <v>0</v>
      </c>
      <c r="Q42" s="4">
        <f t="shared" ref="Q42:Q46" si="21">L42/B42*100</f>
        <v>95.5</v>
      </c>
      <c r="R42" s="4">
        <f t="shared" ref="R42:R46" si="22">J42/E42*100</f>
        <v>70.5</v>
      </c>
    </row>
    <row r="43" spans="1:18" ht="36" customHeight="1" x14ac:dyDescent="0.25">
      <c r="A43" s="72"/>
      <c r="B43" s="68" t="s">
        <v>134</v>
      </c>
      <c r="C43" s="69"/>
      <c r="D43" s="69"/>
      <c r="E43" s="69"/>
      <c r="F43" s="69"/>
      <c r="G43" s="69"/>
      <c r="H43" s="69"/>
      <c r="I43" s="69"/>
      <c r="J43" s="69"/>
      <c r="K43" s="69"/>
      <c r="L43" s="69"/>
      <c r="M43" s="69"/>
      <c r="N43" s="69"/>
      <c r="O43" s="69"/>
      <c r="P43" s="69"/>
      <c r="Q43" s="69"/>
      <c r="R43" s="70"/>
    </row>
    <row r="44" spans="1:18" ht="24.75" customHeight="1" x14ac:dyDescent="0.25">
      <c r="A44" s="73"/>
      <c r="B44" s="8">
        <f t="shared" si="18"/>
        <v>100</v>
      </c>
      <c r="C44" s="5">
        <v>0</v>
      </c>
      <c r="D44" s="5">
        <v>0</v>
      </c>
      <c r="E44" s="5">
        <v>100</v>
      </c>
      <c r="F44" s="5">
        <v>0</v>
      </c>
      <c r="G44" s="4">
        <f t="shared" si="19"/>
        <v>70.5</v>
      </c>
      <c r="H44" s="5">
        <v>0</v>
      </c>
      <c r="I44" s="5">
        <v>0</v>
      </c>
      <c r="J44" s="5">
        <v>70.5</v>
      </c>
      <c r="K44" s="5">
        <v>0</v>
      </c>
      <c r="L44" s="4">
        <f t="shared" si="20"/>
        <v>95.5</v>
      </c>
      <c r="M44" s="5">
        <v>0</v>
      </c>
      <c r="N44" s="5">
        <v>0</v>
      </c>
      <c r="O44" s="7">
        <v>95.5</v>
      </c>
      <c r="P44" s="7">
        <v>0</v>
      </c>
      <c r="Q44" s="4">
        <f t="shared" si="21"/>
        <v>95.5</v>
      </c>
      <c r="R44" s="4">
        <f t="shared" si="22"/>
        <v>70.5</v>
      </c>
    </row>
    <row r="45" spans="1:18" ht="117" customHeight="1" x14ac:dyDescent="0.25">
      <c r="A45" s="55" t="s">
        <v>139</v>
      </c>
      <c r="B45" s="8">
        <f>C45+D45+E45</f>
        <v>1501</v>
      </c>
      <c r="C45" s="5">
        <v>0</v>
      </c>
      <c r="D45" s="5">
        <v>0</v>
      </c>
      <c r="E45" s="5">
        <v>1501</v>
      </c>
      <c r="F45" s="5">
        <v>0</v>
      </c>
      <c r="G45" s="4">
        <f>H45+I45+J45</f>
        <v>1489.3</v>
      </c>
      <c r="H45" s="5">
        <v>0</v>
      </c>
      <c r="I45" s="5">
        <v>0</v>
      </c>
      <c r="J45" s="5">
        <v>1489.3</v>
      </c>
      <c r="K45" s="5">
        <v>0</v>
      </c>
      <c r="L45" s="4">
        <f>M45+N45+O45</f>
        <v>1489.3</v>
      </c>
      <c r="M45" s="5">
        <v>0</v>
      </c>
      <c r="N45" s="5">
        <v>0</v>
      </c>
      <c r="O45" s="7">
        <v>1489.3</v>
      </c>
      <c r="P45" s="7">
        <v>0</v>
      </c>
      <c r="Q45" s="4">
        <f t="shared" si="21"/>
        <v>99.220519653564281</v>
      </c>
      <c r="R45" s="4">
        <f t="shared" si="22"/>
        <v>99.220519653564281</v>
      </c>
    </row>
    <row r="46" spans="1:18" ht="60.75" customHeight="1" x14ac:dyDescent="0.25">
      <c r="A46" s="55" t="s">
        <v>140</v>
      </c>
      <c r="B46" s="8">
        <f>C46+D46+E46</f>
        <v>191.5</v>
      </c>
      <c r="C46" s="5">
        <v>0</v>
      </c>
      <c r="D46" s="5">
        <v>0</v>
      </c>
      <c r="E46" s="5">
        <v>191.5</v>
      </c>
      <c r="F46" s="5">
        <v>0</v>
      </c>
      <c r="G46" s="4">
        <f>H46+I46+J46</f>
        <v>191.1</v>
      </c>
      <c r="H46" s="5">
        <v>0</v>
      </c>
      <c r="I46" s="5">
        <v>0</v>
      </c>
      <c r="J46" s="5">
        <v>191.1</v>
      </c>
      <c r="K46" s="5">
        <v>0</v>
      </c>
      <c r="L46" s="4">
        <f>M46+O46</f>
        <v>191.1</v>
      </c>
      <c r="M46" s="5">
        <v>0</v>
      </c>
      <c r="N46" s="5">
        <v>0</v>
      </c>
      <c r="O46" s="7">
        <v>191.1</v>
      </c>
      <c r="P46" s="7">
        <v>0</v>
      </c>
      <c r="Q46" s="4">
        <f t="shared" si="21"/>
        <v>99.791122715404697</v>
      </c>
      <c r="R46" s="4">
        <f t="shared" si="22"/>
        <v>99.791122715404697</v>
      </c>
    </row>
    <row r="47" spans="1:18" ht="56.25" customHeight="1" x14ac:dyDescent="0.25">
      <c r="A47" s="6" t="s">
        <v>141</v>
      </c>
      <c r="B47" s="8">
        <f>E47+F47+D47</f>
        <v>1223.9000000000001</v>
      </c>
      <c r="C47" s="5">
        <v>0</v>
      </c>
      <c r="D47" s="5">
        <v>800</v>
      </c>
      <c r="E47" s="5">
        <v>96</v>
      </c>
      <c r="F47" s="5">
        <v>327.9</v>
      </c>
      <c r="G47" s="4">
        <f>H47+I47+J47+K47</f>
        <v>1223.9000000000001</v>
      </c>
      <c r="H47" s="5">
        <v>0</v>
      </c>
      <c r="I47" s="5">
        <v>800</v>
      </c>
      <c r="J47" s="5">
        <v>96</v>
      </c>
      <c r="K47" s="5">
        <v>327.9</v>
      </c>
      <c r="L47" s="4">
        <f>M47+N47+O47+P47</f>
        <v>1223.9000000000001</v>
      </c>
      <c r="M47" s="5">
        <v>0</v>
      </c>
      <c r="N47" s="5">
        <v>800</v>
      </c>
      <c r="O47" s="7">
        <v>96</v>
      </c>
      <c r="P47" s="7">
        <v>327.9</v>
      </c>
      <c r="Q47" s="4">
        <f t="shared" si="16"/>
        <v>100</v>
      </c>
      <c r="R47" s="4">
        <f t="shared" si="17"/>
        <v>100</v>
      </c>
    </row>
    <row r="48" spans="1:18" ht="50.25" customHeight="1" x14ac:dyDescent="0.25">
      <c r="A48" s="71" t="s">
        <v>142</v>
      </c>
      <c r="B48" s="8">
        <f>C48+D48+E48+F48</f>
        <v>275</v>
      </c>
      <c r="C48" s="5">
        <v>0</v>
      </c>
      <c r="D48" s="5">
        <v>0</v>
      </c>
      <c r="E48" s="5">
        <v>275</v>
      </c>
      <c r="F48" s="5">
        <v>0</v>
      </c>
      <c r="G48" s="4">
        <f>H48+I48+J48+K48</f>
        <v>275</v>
      </c>
      <c r="H48" s="5">
        <v>0</v>
      </c>
      <c r="I48" s="5">
        <v>0</v>
      </c>
      <c r="J48" s="5">
        <v>275</v>
      </c>
      <c r="K48" s="5">
        <v>0</v>
      </c>
      <c r="L48" s="4">
        <f>M48+N48+O48+P48</f>
        <v>275</v>
      </c>
      <c r="M48" s="5">
        <v>0</v>
      </c>
      <c r="N48" s="5">
        <v>0</v>
      </c>
      <c r="O48" s="7">
        <v>275</v>
      </c>
      <c r="P48" s="7">
        <v>0</v>
      </c>
      <c r="Q48" s="4">
        <f t="shared" si="16"/>
        <v>100</v>
      </c>
      <c r="R48" s="4">
        <f t="shared" si="17"/>
        <v>100</v>
      </c>
    </row>
    <row r="49" spans="1:18" ht="23.25" customHeight="1" x14ac:dyDescent="0.25">
      <c r="A49" s="72"/>
      <c r="B49" s="68" t="s">
        <v>134</v>
      </c>
      <c r="C49" s="69"/>
      <c r="D49" s="69"/>
      <c r="E49" s="69"/>
      <c r="F49" s="69"/>
      <c r="G49" s="69"/>
      <c r="H49" s="69"/>
      <c r="I49" s="69"/>
      <c r="J49" s="69"/>
      <c r="K49" s="69"/>
      <c r="L49" s="69"/>
      <c r="M49" s="69"/>
      <c r="N49" s="69"/>
      <c r="O49" s="69"/>
      <c r="P49" s="69"/>
      <c r="Q49" s="69"/>
      <c r="R49" s="70"/>
    </row>
    <row r="50" spans="1:18" ht="50.25" customHeight="1" x14ac:dyDescent="0.25">
      <c r="A50" s="73"/>
      <c r="B50" s="8">
        <f t="shared" ref="B50" si="23">E50+F50</f>
        <v>275</v>
      </c>
      <c r="C50" s="5">
        <v>0</v>
      </c>
      <c r="D50" s="5">
        <v>0</v>
      </c>
      <c r="E50" s="5">
        <v>275</v>
      </c>
      <c r="F50" s="5">
        <v>0</v>
      </c>
      <c r="G50" s="4">
        <f t="shared" ref="G50" si="24">H50+I50+J50+K50</f>
        <v>275</v>
      </c>
      <c r="H50" s="5">
        <v>0</v>
      </c>
      <c r="I50" s="5">
        <v>0</v>
      </c>
      <c r="J50" s="5">
        <v>275</v>
      </c>
      <c r="K50" s="5">
        <v>0</v>
      </c>
      <c r="L50" s="4">
        <f t="shared" ref="L50" si="25">M50+N50+O50+P50</f>
        <v>275</v>
      </c>
      <c r="M50" s="5">
        <v>0</v>
      </c>
      <c r="N50" s="5">
        <v>0</v>
      </c>
      <c r="O50" s="7">
        <v>275</v>
      </c>
      <c r="P50" s="7">
        <v>0</v>
      </c>
      <c r="Q50" s="4">
        <f t="shared" ref="Q50" si="26">L50/B50*100</f>
        <v>100</v>
      </c>
      <c r="R50" s="4">
        <f t="shared" ref="R50" si="27">J50/E50*100</f>
        <v>100</v>
      </c>
    </row>
    <row r="51" spans="1:18" ht="92.25" customHeight="1" x14ac:dyDescent="0.25">
      <c r="A51" s="9" t="s">
        <v>32</v>
      </c>
      <c r="B51" s="8">
        <f>C51+D51+E51+F51</f>
        <v>92937.8</v>
      </c>
      <c r="C51" s="8">
        <f>SUM(C18:C48)</f>
        <v>0</v>
      </c>
      <c r="D51" s="8">
        <f>SUM(D18:D48)</f>
        <v>1570</v>
      </c>
      <c r="E51" s="8">
        <f>E18+E27+E35+E40+E42+E45+E46+E47+E48</f>
        <v>51725</v>
      </c>
      <c r="F51" s="8">
        <f>F18+F27+F35+F40+F42+F45+F46+F47+F48</f>
        <v>39642.800000000003</v>
      </c>
      <c r="G51" s="8">
        <f>I51+J51+K51</f>
        <v>87026.5</v>
      </c>
      <c r="H51" s="8">
        <f>SUM(H18:H48)</f>
        <v>0</v>
      </c>
      <c r="I51" s="8">
        <f>SUM(I18:I48)</f>
        <v>1570</v>
      </c>
      <c r="J51" s="8">
        <f>J18+J27+J35+J40+J42+J45+J46+J47+J48</f>
        <v>50001.7</v>
      </c>
      <c r="K51" s="8">
        <f>K18+K27+K35+K40+K42+K45+K46+K47+K48</f>
        <v>35454.800000000003</v>
      </c>
      <c r="L51" s="8">
        <f>N51+O51+P51</f>
        <v>80660.100000000006</v>
      </c>
      <c r="M51" s="8">
        <f>SUM(M18:M48)</f>
        <v>0</v>
      </c>
      <c r="N51" s="8">
        <f>SUM(N18:N48)</f>
        <v>1570</v>
      </c>
      <c r="O51" s="8">
        <f>O18+O27+O35+O40+O42+O45+O46+O47+O48</f>
        <v>43017.799999999996</v>
      </c>
      <c r="P51" s="8">
        <f>P18+P27+P35+P40+P42+P45+P46+P47+P48</f>
        <v>36072.300000000003</v>
      </c>
      <c r="Q51" s="4">
        <f t="shared" si="16"/>
        <v>86.789336523997775</v>
      </c>
      <c r="R51" s="4">
        <f t="shared" si="17"/>
        <v>96.668342194296756</v>
      </c>
    </row>
    <row r="52" spans="1:18" ht="26.25" customHeight="1" x14ac:dyDescent="0.25">
      <c r="A52" s="77" t="s">
        <v>39</v>
      </c>
      <c r="B52" s="78"/>
      <c r="C52" s="78"/>
      <c r="D52" s="78"/>
      <c r="E52" s="78"/>
      <c r="F52" s="78"/>
      <c r="G52" s="78"/>
      <c r="H52" s="78"/>
      <c r="I52" s="78"/>
      <c r="J52" s="78"/>
      <c r="K52" s="78"/>
      <c r="L52" s="78"/>
      <c r="M52" s="78"/>
      <c r="N52" s="78"/>
      <c r="O52" s="78"/>
      <c r="P52" s="78"/>
      <c r="Q52" s="78"/>
      <c r="R52" s="79"/>
    </row>
    <row r="53" spans="1:18" ht="124.5" customHeight="1" x14ac:dyDescent="0.25">
      <c r="A53" s="6" t="s">
        <v>85</v>
      </c>
      <c r="B53" s="8">
        <f>E53+F53+C53+D53</f>
        <v>35893.800000000003</v>
      </c>
      <c r="C53" s="5">
        <v>0</v>
      </c>
      <c r="D53" s="5">
        <v>0</v>
      </c>
      <c r="E53" s="5">
        <v>25445.3</v>
      </c>
      <c r="F53" s="5">
        <v>10448.5</v>
      </c>
      <c r="G53" s="4">
        <f>H53+I53+J53+K53</f>
        <v>34212.199999999997</v>
      </c>
      <c r="H53" s="5">
        <v>0</v>
      </c>
      <c r="I53" s="5">
        <v>0</v>
      </c>
      <c r="J53" s="5">
        <v>24567</v>
      </c>
      <c r="K53" s="5">
        <v>9645.2000000000007</v>
      </c>
      <c r="L53" s="4">
        <f>M53+N53+O53+P53</f>
        <v>34969.300000000003</v>
      </c>
      <c r="M53" s="5">
        <v>0</v>
      </c>
      <c r="N53" s="5">
        <v>0</v>
      </c>
      <c r="O53" s="7">
        <v>25337.5</v>
      </c>
      <c r="P53" s="7">
        <f>9631.8</f>
        <v>9631.7999999999993</v>
      </c>
      <c r="Q53" s="4">
        <f t="shared" si="16"/>
        <v>97.424346265928946</v>
      </c>
      <c r="R53" s="4">
        <f t="shared" si="17"/>
        <v>96.548282000998213</v>
      </c>
    </row>
    <row r="54" spans="1:18" ht="109.5" customHeight="1" x14ac:dyDescent="0.25">
      <c r="A54" s="6" t="s">
        <v>86</v>
      </c>
      <c r="B54" s="8">
        <f>C54+D54+E54+F54</f>
        <v>16403.099999999999</v>
      </c>
      <c r="C54" s="5">
        <f>C55+C56</f>
        <v>13756.3</v>
      </c>
      <c r="D54" s="5">
        <f>D55+D56</f>
        <v>1875.9</v>
      </c>
      <c r="E54" s="5">
        <f>E55+E56</f>
        <v>770.9</v>
      </c>
      <c r="F54" s="5">
        <v>0</v>
      </c>
      <c r="G54" s="4">
        <f>H54+I54+J54+K54</f>
        <v>16403.099999999999</v>
      </c>
      <c r="H54" s="5">
        <f>H55+H56</f>
        <v>13756.3</v>
      </c>
      <c r="I54" s="5">
        <f t="shared" ref="I54:J54" si="28">I55+I56</f>
        <v>1875.9</v>
      </c>
      <c r="J54" s="5">
        <f t="shared" si="28"/>
        <v>770.9</v>
      </c>
      <c r="K54" s="5">
        <f>K55+K56</f>
        <v>0</v>
      </c>
      <c r="L54" s="4">
        <f t="shared" ref="L54:L63" si="29">M54+N54+O54+P54</f>
        <v>16403.099999999999</v>
      </c>
      <c r="M54" s="7">
        <f>M55+M56</f>
        <v>13756.3</v>
      </c>
      <c r="N54" s="7">
        <f>N55+N56</f>
        <v>1875.9</v>
      </c>
      <c r="O54" s="7">
        <f>O55+O56</f>
        <v>770.9</v>
      </c>
      <c r="P54" s="7">
        <f>P55+P56</f>
        <v>0</v>
      </c>
      <c r="Q54" s="4">
        <f t="shared" si="16"/>
        <v>100</v>
      </c>
      <c r="R54" s="4">
        <f t="shared" si="17"/>
        <v>100</v>
      </c>
    </row>
    <row r="55" spans="1:18" ht="57.75" customHeight="1" x14ac:dyDescent="0.25">
      <c r="A55" s="6" t="s">
        <v>87</v>
      </c>
      <c r="B55" s="8">
        <f>C55+D55+E55</f>
        <v>8201.5</v>
      </c>
      <c r="C55" s="5">
        <v>6878.2</v>
      </c>
      <c r="D55" s="5">
        <f>937.9</f>
        <v>937.9</v>
      </c>
      <c r="E55" s="5">
        <v>385.4</v>
      </c>
      <c r="F55" s="5">
        <v>0</v>
      </c>
      <c r="G55" s="4">
        <f t="shared" ref="G55:G56" si="30">H55+I55+J55+K55</f>
        <v>8201.5</v>
      </c>
      <c r="H55" s="5">
        <v>6878.2</v>
      </c>
      <c r="I55" s="5">
        <v>937.9</v>
      </c>
      <c r="J55" s="5">
        <v>385.4</v>
      </c>
      <c r="K55" s="5">
        <v>0</v>
      </c>
      <c r="L55" s="4">
        <f t="shared" si="29"/>
        <v>8201.5</v>
      </c>
      <c r="M55" s="7">
        <v>6878.2</v>
      </c>
      <c r="N55" s="7">
        <v>937.9</v>
      </c>
      <c r="O55" s="7">
        <v>385.4</v>
      </c>
      <c r="P55" s="7">
        <v>0</v>
      </c>
      <c r="Q55" s="4">
        <f t="shared" si="16"/>
        <v>100</v>
      </c>
      <c r="R55" s="4">
        <f t="shared" si="17"/>
        <v>100</v>
      </c>
    </row>
    <row r="56" spans="1:18" ht="233.25" customHeight="1" x14ac:dyDescent="0.25">
      <c r="A56" s="24" t="s">
        <v>88</v>
      </c>
      <c r="B56" s="8">
        <f>C56+D56+E56</f>
        <v>8201.6</v>
      </c>
      <c r="C56" s="5">
        <v>6878.1</v>
      </c>
      <c r="D56" s="5">
        <v>938</v>
      </c>
      <c r="E56" s="5">
        <v>385.5</v>
      </c>
      <c r="F56" s="5">
        <v>0</v>
      </c>
      <c r="G56" s="4">
        <f t="shared" si="30"/>
        <v>8201.6</v>
      </c>
      <c r="H56" s="5">
        <v>6878.1</v>
      </c>
      <c r="I56" s="5">
        <v>938</v>
      </c>
      <c r="J56" s="5">
        <v>385.5</v>
      </c>
      <c r="K56" s="5">
        <v>0</v>
      </c>
      <c r="L56" s="4">
        <f t="shared" si="29"/>
        <v>8201.6</v>
      </c>
      <c r="M56" s="7">
        <v>6878.1</v>
      </c>
      <c r="N56" s="7">
        <v>938</v>
      </c>
      <c r="O56" s="7">
        <v>385.5</v>
      </c>
      <c r="P56" s="7">
        <v>0</v>
      </c>
      <c r="Q56" s="4">
        <f t="shared" si="16"/>
        <v>100</v>
      </c>
      <c r="R56" s="4">
        <f t="shared" si="17"/>
        <v>100</v>
      </c>
    </row>
    <row r="57" spans="1:18" ht="34.15" customHeight="1" x14ac:dyDescent="0.25">
      <c r="A57" s="24" t="s">
        <v>128</v>
      </c>
      <c r="B57" s="8">
        <f>C57+D57+E57+F57</f>
        <v>4114.5</v>
      </c>
      <c r="C57" s="5">
        <v>0</v>
      </c>
      <c r="D57" s="5">
        <v>0</v>
      </c>
      <c r="E57" s="5">
        <v>4114.5</v>
      </c>
      <c r="F57" s="5">
        <f>1840.9-1840.9</f>
        <v>0</v>
      </c>
      <c r="G57" s="4">
        <f>H57+I57+J57+K57</f>
        <v>4114.5</v>
      </c>
      <c r="H57" s="5">
        <v>0</v>
      </c>
      <c r="I57" s="5">
        <v>0</v>
      </c>
      <c r="J57" s="5">
        <v>4114.5</v>
      </c>
      <c r="K57" s="5">
        <v>0</v>
      </c>
      <c r="L57" s="4">
        <f>M57+N57+O57+P57</f>
        <v>0</v>
      </c>
      <c r="M57" s="7">
        <v>0</v>
      </c>
      <c r="N57" s="7">
        <v>0</v>
      </c>
      <c r="O57" s="7">
        <v>0</v>
      </c>
      <c r="P57" s="7">
        <v>0</v>
      </c>
      <c r="Q57" s="4">
        <f t="shared" si="16"/>
        <v>0</v>
      </c>
      <c r="R57" s="4">
        <f t="shared" si="17"/>
        <v>100</v>
      </c>
    </row>
    <row r="58" spans="1:18" ht="111" customHeight="1" x14ac:dyDescent="0.25">
      <c r="A58" s="24" t="s">
        <v>129</v>
      </c>
      <c r="B58" s="8">
        <f>C58+D58+E58+F58</f>
        <v>240</v>
      </c>
      <c r="C58" s="5">
        <v>0</v>
      </c>
      <c r="D58" s="5">
        <v>0</v>
      </c>
      <c r="E58" s="5">
        <v>240</v>
      </c>
      <c r="F58" s="5">
        <f>1840.9-1840.9</f>
        <v>0</v>
      </c>
      <c r="G58" s="4">
        <f>H58+I58+J58+K58</f>
        <v>235.5</v>
      </c>
      <c r="H58" s="5">
        <v>0</v>
      </c>
      <c r="I58" s="5">
        <v>0</v>
      </c>
      <c r="J58" s="5">
        <v>235.5</v>
      </c>
      <c r="K58" s="5">
        <v>0</v>
      </c>
      <c r="L58" s="4">
        <f>M58+N58+O58+P58</f>
        <v>235.5</v>
      </c>
      <c r="M58" s="7">
        <v>0</v>
      </c>
      <c r="N58" s="7">
        <v>0</v>
      </c>
      <c r="O58" s="7">
        <v>235.5</v>
      </c>
      <c r="P58" s="7">
        <v>0</v>
      </c>
      <c r="Q58" s="4">
        <f t="shared" si="16"/>
        <v>98.125</v>
      </c>
      <c r="R58" s="4">
        <f t="shared" si="17"/>
        <v>98.125</v>
      </c>
    </row>
    <row r="59" spans="1:18" ht="57.75" customHeight="1" x14ac:dyDescent="0.25">
      <c r="A59" s="9" t="s">
        <v>33</v>
      </c>
      <c r="B59" s="8">
        <f>C59+D59+E59+F59</f>
        <v>56651.4</v>
      </c>
      <c r="C59" s="4">
        <f>C53+C54+C57+C58</f>
        <v>13756.3</v>
      </c>
      <c r="D59" s="4">
        <f>D53+D54+D57+D58</f>
        <v>1875.9</v>
      </c>
      <c r="E59" s="4">
        <f>E53+E54+E57+E58</f>
        <v>30570.7</v>
      </c>
      <c r="F59" s="4">
        <f>F53+F54+F57+F58</f>
        <v>10448.5</v>
      </c>
      <c r="G59" s="4">
        <f>H59+I59+J59+K59</f>
        <v>54965.3</v>
      </c>
      <c r="H59" s="4">
        <f>H53+H55+H56+H58</f>
        <v>13756.3</v>
      </c>
      <c r="I59" s="4">
        <f>I53+I55+I56+I58</f>
        <v>1875.9</v>
      </c>
      <c r="J59" s="4">
        <f>J53+J55+J56+J58+J57</f>
        <v>29687.9</v>
      </c>
      <c r="K59" s="4">
        <f>K53+K55+K56+K58</f>
        <v>9645.2000000000007</v>
      </c>
      <c r="L59" s="4">
        <f>M59+N59+O59+P59</f>
        <v>51607.899999999994</v>
      </c>
      <c r="M59" s="4">
        <f>M53+M55+M56+M57+M58</f>
        <v>13756.3</v>
      </c>
      <c r="N59" s="4">
        <f t="shared" ref="N59:P59" si="31">N53+N55+N56+N57+N58</f>
        <v>1875.9</v>
      </c>
      <c r="O59" s="4">
        <f t="shared" si="31"/>
        <v>26343.9</v>
      </c>
      <c r="P59" s="4">
        <f t="shared" si="31"/>
        <v>9631.7999999999993</v>
      </c>
      <c r="Q59" s="4">
        <f>L59/B59*100</f>
        <v>91.097307392226838</v>
      </c>
      <c r="R59" s="4">
        <f t="shared" si="17"/>
        <v>97.112267628807984</v>
      </c>
    </row>
    <row r="60" spans="1:18" ht="24" customHeight="1" x14ac:dyDescent="0.25">
      <c r="A60" s="77" t="s">
        <v>37</v>
      </c>
      <c r="B60" s="78"/>
      <c r="C60" s="78"/>
      <c r="D60" s="78"/>
      <c r="E60" s="78"/>
      <c r="F60" s="78"/>
      <c r="G60" s="78"/>
      <c r="H60" s="78"/>
      <c r="I60" s="78"/>
      <c r="J60" s="78"/>
      <c r="K60" s="78"/>
      <c r="L60" s="78"/>
      <c r="M60" s="78"/>
      <c r="N60" s="78"/>
      <c r="O60" s="78"/>
      <c r="P60" s="78"/>
      <c r="Q60" s="78"/>
      <c r="R60" s="79"/>
    </row>
    <row r="61" spans="1:18" ht="71.25" customHeight="1" x14ac:dyDescent="0.25">
      <c r="A61" s="6" t="s">
        <v>89</v>
      </c>
      <c r="B61" s="8">
        <f>C61+D61+E61+F61</f>
        <v>23335.7</v>
      </c>
      <c r="C61" s="5">
        <v>0</v>
      </c>
      <c r="D61" s="5">
        <v>6000</v>
      </c>
      <c r="E61" s="5">
        <f>17335.7</f>
        <v>17335.7</v>
      </c>
      <c r="F61" s="5">
        <v>0</v>
      </c>
      <c r="G61" s="4">
        <f>H61+I61+J61+K61</f>
        <v>22738.5</v>
      </c>
      <c r="H61" s="5">
        <v>0</v>
      </c>
      <c r="I61" s="5">
        <v>6000</v>
      </c>
      <c r="J61" s="5">
        <f>16738.5</f>
        <v>16738.5</v>
      </c>
      <c r="K61" s="5">
        <v>0</v>
      </c>
      <c r="L61" s="4">
        <f t="shared" si="29"/>
        <v>23209.5</v>
      </c>
      <c r="M61" s="5">
        <v>0</v>
      </c>
      <c r="N61" s="5">
        <v>6000</v>
      </c>
      <c r="O61" s="7">
        <v>17209.5</v>
      </c>
      <c r="P61" s="7">
        <v>0</v>
      </c>
      <c r="Q61" s="4">
        <f t="shared" si="16"/>
        <v>99.459197709946551</v>
      </c>
      <c r="R61" s="4">
        <f t="shared" si="17"/>
        <v>96.555085747907498</v>
      </c>
    </row>
    <row r="62" spans="1:18" ht="39.75" hidden="1" customHeight="1" x14ac:dyDescent="0.25">
      <c r="A62" s="6" t="s">
        <v>136</v>
      </c>
      <c r="B62" s="8">
        <f>C62+D62+E62+F62</f>
        <v>896</v>
      </c>
      <c r="C62" s="5">
        <v>0</v>
      </c>
      <c r="D62" s="5">
        <v>800</v>
      </c>
      <c r="E62" s="5">
        <v>96</v>
      </c>
      <c r="F62" s="5">
        <v>0</v>
      </c>
      <c r="G62" s="4">
        <f>H62+I62+J62+K62</f>
        <v>0</v>
      </c>
      <c r="H62" s="5">
        <v>0</v>
      </c>
      <c r="I62" s="5">
        <v>0</v>
      </c>
      <c r="J62" s="5">
        <v>0</v>
      </c>
      <c r="K62" s="5">
        <v>0</v>
      </c>
      <c r="L62" s="4">
        <f t="shared" ref="L62" si="32">M62+N62+O62+P62</f>
        <v>0</v>
      </c>
      <c r="M62" s="5">
        <v>0</v>
      </c>
      <c r="N62" s="5">
        <v>0</v>
      </c>
      <c r="O62" s="7">
        <v>0</v>
      </c>
      <c r="P62" s="7">
        <v>0</v>
      </c>
      <c r="Q62" s="4">
        <f t="shared" ref="Q62" si="33">L62/B62*100</f>
        <v>0</v>
      </c>
      <c r="R62" s="4">
        <f t="shared" ref="R62" si="34">J62/E62*100</f>
        <v>0</v>
      </c>
    </row>
    <row r="63" spans="1:18" ht="104.25" customHeight="1" x14ac:dyDescent="0.25">
      <c r="A63" s="6" t="s">
        <v>143</v>
      </c>
      <c r="B63" s="8">
        <f>C63+D63+E63+F63</f>
        <v>896</v>
      </c>
      <c r="C63" s="5">
        <v>0</v>
      </c>
      <c r="D63" s="5">
        <v>800</v>
      </c>
      <c r="E63" s="5">
        <v>96</v>
      </c>
      <c r="F63" s="5">
        <v>0</v>
      </c>
      <c r="G63" s="4">
        <f>H63+I63+J63+K63</f>
        <v>896</v>
      </c>
      <c r="H63" s="5">
        <v>0</v>
      </c>
      <c r="I63" s="5">
        <v>800</v>
      </c>
      <c r="J63" s="5">
        <v>96</v>
      </c>
      <c r="K63" s="5">
        <v>0</v>
      </c>
      <c r="L63" s="4">
        <f t="shared" si="29"/>
        <v>896</v>
      </c>
      <c r="M63" s="5">
        <v>0</v>
      </c>
      <c r="N63" s="5">
        <v>800</v>
      </c>
      <c r="O63" s="7">
        <v>96</v>
      </c>
      <c r="P63" s="7">
        <v>0</v>
      </c>
      <c r="Q63" s="4">
        <f t="shared" si="16"/>
        <v>100</v>
      </c>
      <c r="R63" s="4">
        <f t="shared" si="17"/>
        <v>100</v>
      </c>
    </row>
    <row r="64" spans="1:18" ht="96" customHeight="1" x14ac:dyDescent="0.25">
      <c r="A64" s="9" t="s">
        <v>34</v>
      </c>
      <c r="B64" s="8">
        <f>C64+D64+E64</f>
        <v>24231.7</v>
      </c>
      <c r="C64" s="4">
        <f t="shared" ref="C64:F64" si="35">C61</f>
        <v>0</v>
      </c>
      <c r="D64" s="4">
        <f>D61+D63</f>
        <v>6800</v>
      </c>
      <c r="E64" s="4">
        <f>E61+E63</f>
        <v>17431.7</v>
      </c>
      <c r="F64" s="4">
        <f t="shared" si="35"/>
        <v>0</v>
      </c>
      <c r="G64" s="4">
        <f>G61+G63</f>
        <v>23634.5</v>
      </c>
      <c r="H64" s="4">
        <f t="shared" ref="H64:J64" si="36">H61+H63</f>
        <v>0</v>
      </c>
      <c r="I64" s="4">
        <f t="shared" si="36"/>
        <v>6800</v>
      </c>
      <c r="J64" s="4">
        <f t="shared" si="36"/>
        <v>16834.5</v>
      </c>
      <c r="K64" s="4">
        <f>K61+K63</f>
        <v>0</v>
      </c>
      <c r="L64" s="4">
        <f>L61+L63</f>
        <v>24105.5</v>
      </c>
      <c r="M64" s="4">
        <f t="shared" ref="M64:P64" si="37">M61+M63</f>
        <v>0</v>
      </c>
      <c r="N64" s="4">
        <f t="shared" si="37"/>
        <v>6800</v>
      </c>
      <c r="O64" s="4">
        <f t="shared" si="37"/>
        <v>17305.5</v>
      </c>
      <c r="P64" s="4">
        <f t="shared" si="37"/>
        <v>0</v>
      </c>
      <c r="Q64" s="4">
        <f t="shared" si="16"/>
        <v>99.479194608715034</v>
      </c>
      <c r="R64" s="4">
        <f t="shared" si="17"/>
        <v>96.574057607691728</v>
      </c>
    </row>
    <row r="65" spans="1:19" ht="22.5" customHeight="1" x14ac:dyDescent="0.25">
      <c r="A65" s="77" t="s">
        <v>74</v>
      </c>
      <c r="B65" s="78"/>
      <c r="C65" s="78"/>
      <c r="D65" s="78"/>
      <c r="E65" s="78"/>
      <c r="F65" s="78"/>
      <c r="G65" s="78"/>
      <c r="H65" s="78"/>
      <c r="I65" s="78"/>
      <c r="J65" s="78"/>
      <c r="K65" s="78"/>
      <c r="L65" s="78"/>
      <c r="M65" s="78"/>
      <c r="N65" s="78"/>
      <c r="O65" s="78"/>
      <c r="P65" s="78"/>
      <c r="Q65" s="78"/>
      <c r="R65" s="79"/>
    </row>
    <row r="66" spans="1:19" ht="89.25" customHeight="1" x14ac:dyDescent="0.25">
      <c r="A66" s="6" t="s">
        <v>90</v>
      </c>
      <c r="B66" s="8">
        <f>D66+E66</f>
        <v>34082.400000000001</v>
      </c>
      <c r="C66" s="5">
        <v>0</v>
      </c>
      <c r="D66" s="5">
        <v>18000</v>
      </c>
      <c r="E66" s="5">
        <v>16082.4</v>
      </c>
      <c r="F66" s="5">
        <v>0</v>
      </c>
      <c r="G66" s="4">
        <f>H66+I66+J66+K66</f>
        <v>33826.1</v>
      </c>
      <c r="H66" s="5">
        <v>0</v>
      </c>
      <c r="I66" s="5">
        <v>18000</v>
      </c>
      <c r="J66" s="5">
        <v>15826.1</v>
      </c>
      <c r="K66" s="5">
        <v>0</v>
      </c>
      <c r="L66" s="4">
        <f>M66+N66+O66+P66</f>
        <v>33835.5</v>
      </c>
      <c r="M66" s="5">
        <v>0</v>
      </c>
      <c r="N66" s="5">
        <v>18000</v>
      </c>
      <c r="O66" s="7">
        <v>15835.5</v>
      </c>
      <c r="P66" s="7">
        <v>0</v>
      </c>
      <c r="Q66" s="4">
        <f t="shared" si="16"/>
        <v>99.275579184564464</v>
      </c>
      <c r="R66" s="4">
        <f t="shared" si="17"/>
        <v>98.406332388200767</v>
      </c>
    </row>
    <row r="67" spans="1:19" ht="102.75" customHeight="1" x14ac:dyDescent="0.25">
      <c r="A67" s="9" t="s">
        <v>35</v>
      </c>
      <c r="B67" s="8">
        <f>SUM(B66)</f>
        <v>34082.400000000001</v>
      </c>
      <c r="C67" s="4">
        <f>C66</f>
        <v>0</v>
      </c>
      <c r="D67" s="4">
        <f>D66</f>
        <v>18000</v>
      </c>
      <c r="E67" s="4">
        <f>E66</f>
        <v>16082.4</v>
      </c>
      <c r="F67" s="4">
        <f>F66</f>
        <v>0</v>
      </c>
      <c r="G67" s="4">
        <f>H67+I67+J67+K67</f>
        <v>33826.1</v>
      </c>
      <c r="H67" s="5">
        <v>0</v>
      </c>
      <c r="I67" s="4">
        <f>I66</f>
        <v>18000</v>
      </c>
      <c r="J67" s="4">
        <f>J66</f>
        <v>15826.1</v>
      </c>
      <c r="K67" s="4">
        <v>0</v>
      </c>
      <c r="L67" s="4">
        <f>M67+N67+O67+P67</f>
        <v>33835.5</v>
      </c>
      <c r="M67" s="5">
        <v>0</v>
      </c>
      <c r="N67" s="4">
        <f>N66</f>
        <v>18000</v>
      </c>
      <c r="O67" s="4">
        <f>O66</f>
        <v>15835.5</v>
      </c>
      <c r="P67" s="4">
        <v>0</v>
      </c>
      <c r="Q67" s="4">
        <f t="shared" si="16"/>
        <v>99.275579184564464</v>
      </c>
      <c r="R67" s="4">
        <f t="shared" si="17"/>
        <v>98.406332388200767</v>
      </c>
    </row>
    <row r="68" spans="1:19" ht="108.75" customHeight="1" x14ac:dyDescent="0.25">
      <c r="A68" s="9" t="s">
        <v>36</v>
      </c>
      <c r="B68" s="4">
        <f>C68+D68+E68+F68</f>
        <v>232864.8</v>
      </c>
      <c r="C68" s="4">
        <f t="shared" ref="C68:P68" si="38">C15+C51+C64+C67+C59</f>
        <v>17756.3</v>
      </c>
      <c r="D68" s="4">
        <f t="shared" si="38"/>
        <v>35127.800000000003</v>
      </c>
      <c r="E68" s="4">
        <f t="shared" si="38"/>
        <v>125405.7</v>
      </c>
      <c r="F68" s="4">
        <f t="shared" si="38"/>
        <v>54575</v>
      </c>
      <c r="G68" s="4">
        <f t="shared" si="38"/>
        <v>222795.60000000003</v>
      </c>
      <c r="H68" s="4">
        <f t="shared" si="38"/>
        <v>17756.3</v>
      </c>
      <c r="I68" s="4">
        <f t="shared" si="38"/>
        <v>35127.5</v>
      </c>
      <c r="J68" s="4">
        <f t="shared" si="38"/>
        <v>121480.9</v>
      </c>
      <c r="K68" s="4">
        <f t="shared" si="38"/>
        <v>48430.900000000009</v>
      </c>
      <c r="L68" s="4">
        <f t="shared" si="38"/>
        <v>211511.5</v>
      </c>
      <c r="M68" s="4">
        <f t="shared" si="38"/>
        <v>17756.3</v>
      </c>
      <c r="N68" s="4">
        <f t="shared" si="38"/>
        <v>35127.5</v>
      </c>
      <c r="O68" s="4">
        <f t="shared" si="38"/>
        <v>109590.5</v>
      </c>
      <c r="P68" s="4">
        <f t="shared" si="38"/>
        <v>49037.2</v>
      </c>
      <c r="Q68" s="4">
        <f t="shared" si="16"/>
        <v>90.830172701069472</v>
      </c>
      <c r="R68" s="4">
        <f t="shared" si="17"/>
        <v>96.870317696882992</v>
      </c>
      <c r="S68" s="3"/>
    </row>
    <row r="69" spans="1:19" x14ac:dyDescent="0.25">
      <c r="A69" s="25"/>
      <c r="B69" s="25"/>
      <c r="C69" s="25"/>
      <c r="D69" s="25"/>
      <c r="E69" s="25"/>
      <c r="F69" s="25"/>
      <c r="G69" s="25"/>
      <c r="H69" s="25"/>
      <c r="I69" s="25"/>
      <c r="J69" s="25"/>
      <c r="K69" s="25"/>
      <c r="L69" s="25"/>
      <c r="M69" s="25"/>
      <c r="N69" s="25"/>
      <c r="O69" s="25"/>
      <c r="P69" s="25"/>
      <c r="Q69" s="25"/>
      <c r="R69" s="25"/>
    </row>
    <row r="70" spans="1:19" x14ac:dyDescent="0.25">
      <c r="A70" s="25"/>
      <c r="B70" s="25"/>
      <c r="C70" s="25"/>
      <c r="D70" s="25"/>
      <c r="E70" s="25"/>
      <c r="F70" s="25"/>
      <c r="G70" s="25"/>
      <c r="H70" s="25"/>
      <c r="I70" s="25"/>
      <c r="J70" s="25"/>
      <c r="K70" s="25"/>
      <c r="L70" s="25"/>
      <c r="M70" s="25"/>
      <c r="N70" s="25"/>
      <c r="O70" s="25"/>
      <c r="P70" s="25"/>
      <c r="Q70" s="25"/>
      <c r="R70" s="25"/>
    </row>
    <row r="71" spans="1:19" x14ac:dyDescent="0.25">
      <c r="A71" s="25"/>
      <c r="B71" s="25"/>
      <c r="C71" s="25"/>
      <c r="D71" s="25"/>
      <c r="E71" s="25"/>
      <c r="F71" s="25"/>
      <c r="G71" s="25"/>
      <c r="H71" s="25"/>
      <c r="I71" s="25"/>
      <c r="J71" s="25"/>
      <c r="K71" s="25"/>
      <c r="L71" s="25"/>
      <c r="M71" s="25"/>
      <c r="N71" s="25"/>
      <c r="O71" s="25"/>
      <c r="P71" s="25"/>
      <c r="Q71" s="25"/>
      <c r="R71" s="25"/>
    </row>
    <row r="72" spans="1:19" x14ac:dyDescent="0.25">
      <c r="A72" s="25"/>
      <c r="B72" s="25"/>
      <c r="C72" s="25"/>
      <c r="D72" s="25"/>
      <c r="E72" s="25"/>
      <c r="F72" s="25"/>
      <c r="G72" s="25"/>
      <c r="H72" s="25"/>
      <c r="I72" s="25"/>
      <c r="J72" s="25"/>
      <c r="K72" s="25"/>
      <c r="L72" s="25"/>
      <c r="M72" s="25"/>
      <c r="N72" s="25"/>
      <c r="O72" s="25"/>
      <c r="P72" s="25"/>
      <c r="Q72" s="25"/>
      <c r="R72" s="25"/>
    </row>
    <row r="73" spans="1:19" x14ac:dyDescent="0.25">
      <c r="A73" s="25"/>
      <c r="B73" s="25"/>
      <c r="C73" s="25"/>
      <c r="D73" s="25"/>
      <c r="E73" s="25"/>
      <c r="F73" s="25"/>
      <c r="G73" s="25"/>
      <c r="H73" s="25"/>
      <c r="I73" s="25"/>
      <c r="J73" s="25"/>
      <c r="K73" s="25"/>
      <c r="L73" s="25"/>
      <c r="M73" s="25"/>
      <c r="N73" s="25"/>
      <c r="O73" s="25"/>
      <c r="P73" s="25"/>
      <c r="Q73" s="25"/>
      <c r="R73" s="25"/>
    </row>
    <row r="74" spans="1:19" x14ac:dyDescent="0.25">
      <c r="A74" s="25"/>
      <c r="B74" s="25"/>
      <c r="C74" s="25"/>
      <c r="D74" s="25"/>
      <c r="E74" s="25"/>
      <c r="F74" s="25"/>
      <c r="G74" s="25"/>
      <c r="H74" s="25"/>
      <c r="I74" s="25"/>
      <c r="J74" s="25"/>
      <c r="K74" s="25"/>
      <c r="L74" s="25"/>
      <c r="M74" s="25"/>
      <c r="N74" s="25"/>
      <c r="O74" s="25"/>
      <c r="P74" s="25"/>
      <c r="Q74" s="25"/>
      <c r="R74" s="25"/>
    </row>
    <row r="75" spans="1:19" x14ac:dyDescent="0.25">
      <c r="A75" s="25"/>
      <c r="B75" s="25"/>
      <c r="C75" s="25"/>
      <c r="D75" s="25"/>
      <c r="E75" s="25"/>
      <c r="F75" s="25"/>
      <c r="G75" s="25"/>
      <c r="H75" s="25"/>
      <c r="I75" s="25"/>
      <c r="J75" s="25"/>
      <c r="K75" s="25"/>
      <c r="L75" s="25"/>
      <c r="M75" s="25"/>
      <c r="N75" s="25"/>
      <c r="O75" s="25"/>
      <c r="P75" s="25"/>
      <c r="Q75" s="25"/>
      <c r="R75" s="25"/>
    </row>
  </sheetData>
  <mergeCells count="34">
    <mergeCell ref="A65:R65"/>
    <mergeCell ref="A9:R9"/>
    <mergeCell ref="A52:R52"/>
    <mergeCell ref="A60:R60"/>
    <mergeCell ref="A1:R1"/>
    <mergeCell ref="A2:R2"/>
    <mergeCell ref="A3:R3"/>
    <mergeCell ref="A5:A6"/>
    <mergeCell ref="B5:F5"/>
    <mergeCell ref="G5:K5"/>
    <mergeCell ref="R5:R6"/>
    <mergeCell ref="Q5:Q6"/>
    <mergeCell ref="L5:P5"/>
    <mergeCell ref="A8:R8"/>
    <mergeCell ref="A16:R16"/>
    <mergeCell ref="B17:R17"/>
    <mergeCell ref="B19:R19"/>
    <mergeCell ref="A17:A25"/>
    <mergeCell ref="B21:R21"/>
    <mergeCell ref="B23:R23"/>
    <mergeCell ref="B26:R26"/>
    <mergeCell ref="B28:R28"/>
    <mergeCell ref="B30:R30"/>
    <mergeCell ref="B32:R32"/>
    <mergeCell ref="A26:A33"/>
    <mergeCell ref="A34:A39"/>
    <mergeCell ref="B34:R34"/>
    <mergeCell ref="B36:R36"/>
    <mergeCell ref="B38:R38"/>
    <mergeCell ref="B49:R49"/>
    <mergeCell ref="A48:A50"/>
    <mergeCell ref="B43:R43"/>
    <mergeCell ref="B41:R41"/>
    <mergeCell ref="A41:A44"/>
  </mergeCells>
  <phoneticPr fontId="0" type="noConversion"/>
  <pageMargins left="0.70866141732283472" right="0.31496062992125984" top="0.74803149606299213" bottom="0.74803149606299213" header="0.31496062992125984" footer="0.31496062992125984"/>
  <pageSetup paperSize="9" scale="36" fitToHeight="0" orientation="portrait" verticalDpi="4294967293" r:id="rId1"/>
  <rowBreaks count="1" manualBreakCount="1">
    <brk id="47" max="18" man="1"/>
  </rowBreaks>
  <colBreaks count="1" manualBreakCount="1">
    <brk id="18"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view="pageBreakPreview" zoomScaleNormal="60" zoomScaleSheetLayoutView="100" workbookViewId="0">
      <selection activeCell="R12" sqref="R12"/>
    </sheetView>
  </sheetViews>
  <sheetFormatPr defaultColWidth="8.7109375" defaultRowHeight="15" x14ac:dyDescent="0.25"/>
  <cols>
    <col min="1" max="1" width="42.5703125" style="16" customWidth="1"/>
    <col min="2" max="2" width="65.28515625" style="16" customWidth="1"/>
    <col min="3" max="3" width="11.7109375" style="16" customWidth="1"/>
    <col min="4" max="4" width="12.42578125" style="16" customWidth="1"/>
    <col min="5" max="5" width="14.28515625" style="16" customWidth="1"/>
    <col min="6" max="6" width="16.85546875" style="16" customWidth="1"/>
    <col min="7" max="7" width="11.5703125" style="16" customWidth="1"/>
    <col min="8" max="8" width="12.28515625" style="16" customWidth="1"/>
    <col min="9" max="9" width="19.85546875" style="16" customWidth="1"/>
    <col min="10" max="10" width="4.140625" style="16" hidden="1" customWidth="1"/>
    <col min="11" max="11" width="15.7109375" style="16" customWidth="1"/>
    <col min="12" max="12" width="12" style="16" customWidth="1"/>
    <col min="13" max="13" width="12.5703125" style="16" customWidth="1"/>
    <col min="14" max="14" width="0.28515625" style="16" customWidth="1"/>
    <col min="15" max="15" width="33.7109375" style="16" customWidth="1"/>
    <col min="16" max="16384" width="8.7109375" style="16"/>
  </cols>
  <sheetData>
    <row r="1" spans="1:28" x14ac:dyDescent="0.25">
      <c r="A1" s="45"/>
      <c r="B1" s="45"/>
      <c r="C1" s="45"/>
      <c r="D1" s="45"/>
      <c r="E1" s="45"/>
      <c r="F1" s="45"/>
      <c r="G1" s="45"/>
      <c r="H1" s="45"/>
      <c r="I1" s="45"/>
      <c r="J1" s="45"/>
      <c r="K1" s="45"/>
      <c r="L1" s="15"/>
      <c r="M1" s="15"/>
    </row>
    <row r="2" spans="1:28" ht="16.5" x14ac:dyDescent="0.25">
      <c r="A2" s="98" t="s">
        <v>13</v>
      </c>
      <c r="B2" s="98"/>
      <c r="C2" s="98"/>
      <c r="D2" s="98"/>
      <c r="E2" s="98"/>
      <c r="F2" s="98"/>
      <c r="G2" s="98"/>
      <c r="H2" s="98"/>
      <c r="I2" s="98"/>
      <c r="J2" s="98"/>
      <c r="K2" s="98"/>
      <c r="L2" s="39"/>
      <c r="M2" s="39"/>
    </row>
    <row r="3" spans="1:28" ht="16.5" x14ac:dyDescent="0.25">
      <c r="A3" s="46"/>
      <c r="B3" s="47"/>
      <c r="C3" s="47"/>
      <c r="D3" s="47"/>
      <c r="E3" s="47"/>
      <c r="F3" s="47"/>
      <c r="G3" s="47"/>
      <c r="H3" s="47"/>
      <c r="I3" s="47"/>
      <c r="J3" s="47"/>
      <c r="K3" s="47"/>
      <c r="L3" s="17"/>
      <c r="M3" s="17"/>
    </row>
    <row r="4" spans="1:28" ht="16.5" customHeight="1" x14ac:dyDescent="0.25">
      <c r="A4" s="107" t="s">
        <v>14</v>
      </c>
      <c r="B4" s="105" t="s">
        <v>15</v>
      </c>
      <c r="C4" s="105" t="s">
        <v>16</v>
      </c>
      <c r="D4" s="105" t="s">
        <v>17</v>
      </c>
      <c r="E4" s="105"/>
      <c r="F4" s="105"/>
      <c r="G4" s="110" t="s">
        <v>18</v>
      </c>
      <c r="H4" s="111"/>
      <c r="I4" s="111"/>
      <c r="J4" s="112"/>
      <c r="K4" s="110" t="s">
        <v>19</v>
      </c>
      <c r="L4" s="2"/>
      <c r="M4" s="104"/>
    </row>
    <row r="5" spans="1:28" ht="16.5" customHeight="1" x14ac:dyDescent="0.25">
      <c r="A5" s="108"/>
      <c r="B5" s="105"/>
      <c r="C5" s="105"/>
      <c r="D5" s="105" t="s">
        <v>123</v>
      </c>
      <c r="E5" s="105" t="s">
        <v>20</v>
      </c>
      <c r="F5" s="105"/>
      <c r="G5" s="113"/>
      <c r="H5" s="114"/>
      <c r="I5" s="114"/>
      <c r="J5" s="115"/>
      <c r="K5" s="113"/>
      <c r="L5" s="2"/>
      <c r="M5" s="104"/>
    </row>
    <row r="6" spans="1:28" ht="33" customHeight="1" x14ac:dyDescent="0.25">
      <c r="A6" s="109"/>
      <c r="B6" s="105"/>
      <c r="C6" s="105"/>
      <c r="D6" s="105"/>
      <c r="E6" s="56" t="s">
        <v>124</v>
      </c>
      <c r="F6" s="56" t="s">
        <v>145</v>
      </c>
      <c r="G6" s="116"/>
      <c r="H6" s="117"/>
      <c r="I6" s="117"/>
      <c r="J6" s="118"/>
      <c r="K6" s="116"/>
      <c r="L6" s="2"/>
      <c r="M6" s="104"/>
    </row>
    <row r="7" spans="1:28" ht="16.5" x14ac:dyDescent="0.25">
      <c r="A7" s="56">
        <v>1</v>
      </c>
      <c r="B7" s="57">
        <v>2</v>
      </c>
      <c r="C7" s="56">
        <v>3</v>
      </c>
      <c r="D7" s="56">
        <v>4</v>
      </c>
      <c r="E7" s="56">
        <v>5</v>
      </c>
      <c r="F7" s="57">
        <v>6</v>
      </c>
      <c r="G7" s="96">
        <v>7</v>
      </c>
      <c r="H7" s="97"/>
      <c r="I7" s="97"/>
      <c r="J7" s="106"/>
      <c r="K7" s="48">
        <v>8</v>
      </c>
      <c r="L7" s="1"/>
      <c r="M7" s="40"/>
    </row>
    <row r="8" spans="1:28" s="19" customFormat="1" ht="17.25" customHeight="1" x14ac:dyDescent="0.25">
      <c r="A8" s="99" t="s">
        <v>41</v>
      </c>
      <c r="B8" s="119"/>
      <c r="C8" s="119"/>
      <c r="D8" s="119"/>
      <c r="E8" s="119"/>
      <c r="F8" s="119"/>
      <c r="G8" s="119"/>
      <c r="H8" s="119"/>
      <c r="I8" s="119"/>
      <c r="J8" s="119"/>
      <c r="K8" s="119"/>
    </row>
    <row r="9" spans="1:28" s="19" customFormat="1" ht="22.5" customHeight="1" x14ac:dyDescent="0.25">
      <c r="A9" s="99" t="s">
        <v>83</v>
      </c>
      <c r="B9" s="100"/>
      <c r="C9" s="100"/>
      <c r="D9" s="100"/>
      <c r="E9" s="100"/>
      <c r="F9" s="100"/>
      <c r="G9" s="100"/>
      <c r="H9" s="100"/>
      <c r="I9" s="100"/>
      <c r="J9" s="100"/>
      <c r="K9" s="100"/>
    </row>
    <row r="10" spans="1:28" s="19" customFormat="1" ht="18.75" customHeight="1" x14ac:dyDescent="0.25">
      <c r="A10" s="101" t="s">
        <v>70</v>
      </c>
      <c r="B10" s="102"/>
      <c r="C10" s="102"/>
      <c r="D10" s="102"/>
      <c r="E10" s="102"/>
      <c r="F10" s="102"/>
      <c r="G10" s="102"/>
      <c r="H10" s="102"/>
      <c r="I10" s="102"/>
      <c r="J10" s="102"/>
      <c r="K10" s="102"/>
    </row>
    <row r="11" spans="1:28" s="52" customFormat="1" ht="67.5" customHeight="1" x14ac:dyDescent="0.25">
      <c r="A11" s="94" t="s">
        <v>146</v>
      </c>
      <c r="B11" s="61" t="s">
        <v>48</v>
      </c>
      <c r="C11" s="26" t="s">
        <v>28</v>
      </c>
      <c r="D11" s="62">
        <v>5480</v>
      </c>
      <c r="E11" s="27">
        <v>5500</v>
      </c>
      <c r="F11" s="62">
        <v>5501</v>
      </c>
      <c r="G11" s="91" t="s">
        <v>162</v>
      </c>
      <c r="H11" s="92"/>
      <c r="I11" s="92"/>
      <c r="J11" s="93"/>
      <c r="K11" s="58" t="s">
        <v>147</v>
      </c>
    </row>
    <row r="12" spans="1:28" s="52" customFormat="1" ht="54" customHeight="1" x14ac:dyDescent="0.25">
      <c r="A12" s="103"/>
      <c r="B12" s="61" t="s">
        <v>49</v>
      </c>
      <c r="C12" s="26" t="s">
        <v>29</v>
      </c>
      <c r="D12" s="62">
        <v>28242</v>
      </c>
      <c r="E12" s="27">
        <v>28000</v>
      </c>
      <c r="F12" s="62">
        <v>27812</v>
      </c>
      <c r="G12" s="91" t="s">
        <v>148</v>
      </c>
      <c r="H12" s="92"/>
      <c r="I12" s="92"/>
      <c r="J12" s="93"/>
      <c r="K12" s="58" t="s">
        <v>149</v>
      </c>
    </row>
    <row r="13" spans="1:28" s="52" customFormat="1" ht="36.75" customHeight="1" x14ac:dyDescent="0.25">
      <c r="A13" s="103"/>
      <c r="B13" s="61" t="s">
        <v>105</v>
      </c>
      <c r="C13" s="26" t="s">
        <v>27</v>
      </c>
      <c r="D13" s="63">
        <v>100.3</v>
      </c>
      <c r="E13" s="26">
        <v>100.2</v>
      </c>
      <c r="F13" s="63">
        <v>100.2</v>
      </c>
      <c r="G13" s="91"/>
      <c r="H13" s="92"/>
      <c r="I13" s="92"/>
      <c r="J13" s="93"/>
      <c r="K13" s="58" t="s">
        <v>147</v>
      </c>
    </row>
    <row r="14" spans="1:28" s="52" customFormat="1" ht="51" customHeight="1" x14ac:dyDescent="0.25">
      <c r="A14" s="103"/>
      <c r="B14" s="61" t="s">
        <v>54</v>
      </c>
      <c r="C14" s="26" t="s">
        <v>28</v>
      </c>
      <c r="D14" s="62">
        <v>62985</v>
      </c>
      <c r="E14" s="27">
        <v>63135</v>
      </c>
      <c r="F14" s="62">
        <v>63135</v>
      </c>
      <c r="G14" s="91"/>
      <c r="H14" s="92"/>
      <c r="I14" s="92"/>
      <c r="J14" s="93"/>
      <c r="K14" s="58" t="s">
        <v>147</v>
      </c>
    </row>
    <row r="15" spans="1:28" s="52" customFormat="1" ht="42" customHeight="1" x14ac:dyDescent="0.25">
      <c r="A15" s="103"/>
      <c r="B15" s="61" t="s">
        <v>50</v>
      </c>
      <c r="C15" s="26" t="s">
        <v>27</v>
      </c>
      <c r="D15" s="63">
        <v>0.05</v>
      </c>
      <c r="E15" s="26">
        <v>0.05</v>
      </c>
      <c r="F15" s="63">
        <v>0.05</v>
      </c>
      <c r="G15" s="91"/>
      <c r="H15" s="92"/>
      <c r="I15" s="92"/>
      <c r="J15" s="93"/>
      <c r="K15" s="58" t="s">
        <v>147</v>
      </c>
    </row>
    <row r="16" spans="1:28" s="52" customFormat="1" ht="41.25" customHeight="1" x14ac:dyDescent="0.25">
      <c r="A16" s="103"/>
      <c r="B16" s="61" t="s">
        <v>51</v>
      </c>
      <c r="C16" s="26" t="s">
        <v>28</v>
      </c>
      <c r="D16" s="63">
        <v>31</v>
      </c>
      <c r="E16" s="26">
        <v>31</v>
      </c>
      <c r="F16" s="63">
        <v>31</v>
      </c>
      <c r="G16" s="91"/>
      <c r="H16" s="92"/>
      <c r="I16" s="92"/>
      <c r="J16" s="93"/>
      <c r="K16" s="58" t="s">
        <v>147</v>
      </c>
      <c r="L16" s="16"/>
      <c r="M16" s="16"/>
      <c r="N16" s="16"/>
      <c r="O16" s="16"/>
      <c r="P16" s="16"/>
      <c r="Q16" s="16"/>
      <c r="R16" s="16"/>
      <c r="S16" s="16"/>
      <c r="T16" s="16"/>
      <c r="U16" s="16"/>
      <c r="V16" s="19"/>
      <c r="W16" s="19"/>
      <c r="X16" s="19"/>
      <c r="Y16" s="19"/>
      <c r="Z16" s="19"/>
      <c r="AA16" s="19"/>
      <c r="AB16" s="19"/>
    </row>
    <row r="17" spans="1:28" s="52" customFormat="1" ht="49.5" customHeight="1" x14ac:dyDescent="0.25">
      <c r="A17" s="103"/>
      <c r="B17" s="61" t="s">
        <v>73</v>
      </c>
      <c r="C17" s="26" t="s">
        <v>27</v>
      </c>
      <c r="D17" s="63">
        <v>50</v>
      </c>
      <c r="E17" s="26">
        <v>102.5</v>
      </c>
      <c r="F17" s="63">
        <v>102.5</v>
      </c>
      <c r="G17" s="91"/>
      <c r="H17" s="92"/>
      <c r="I17" s="92"/>
      <c r="J17" s="93"/>
      <c r="K17" s="58" t="s">
        <v>147</v>
      </c>
      <c r="L17" s="16"/>
      <c r="M17" s="16"/>
      <c r="N17" s="16"/>
      <c r="O17" s="16"/>
      <c r="P17" s="16"/>
      <c r="Q17" s="16"/>
      <c r="R17" s="16"/>
      <c r="S17" s="16"/>
      <c r="T17" s="16"/>
      <c r="U17" s="16"/>
      <c r="V17" s="19"/>
      <c r="W17" s="19"/>
      <c r="X17" s="19"/>
      <c r="Y17" s="19"/>
      <c r="Z17" s="19"/>
      <c r="AA17" s="19"/>
      <c r="AB17" s="19"/>
    </row>
    <row r="18" spans="1:28" s="52" customFormat="1" ht="33.75" customHeight="1" x14ac:dyDescent="0.25">
      <c r="A18" s="103"/>
      <c r="B18" s="61" t="s">
        <v>52</v>
      </c>
      <c r="C18" s="26" t="s">
        <v>28</v>
      </c>
      <c r="D18" s="63">
        <v>40</v>
      </c>
      <c r="E18" s="26">
        <v>41</v>
      </c>
      <c r="F18" s="63">
        <v>41</v>
      </c>
      <c r="G18" s="91"/>
      <c r="H18" s="92"/>
      <c r="I18" s="92"/>
      <c r="J18" s="93"/>
      <c r="K18" s="58" t="s">
        <v>147</v>
      </c>
      <c r="L18" s="16"/>
      <c r="M18" s="16"/>
      <c r="N18" s="16"/>
      <c r="O18" s="16"/>
      <c r="P18" s="16"/>
      <c r="Q18" s="16"/>
      <c r="R18" s="16"/>
      <c r="S18" s="16"/>
      <c r="T18" s="16"/>
      <c r="U18" s="16"/>
      <c r="V18" s="16"/>
      <c r="W18" s="16"/>
      <c r="X18" s="16"/>
      <c r="Y18" s="16"/>
      <c r="Z18" s="16"/>
      <c r="AA18" s="16"/>
      <c r="AB18" s="16"/>
    </row>
    <row r="19" spans="1:28" s="19" customFormat="1" ht="26.25" customHeight="1" x14ac:dyDescent="0.25">
      <c r="A19" s="103"/>
      <c r="B19" s="61" t="s">
        <v>150</v>
      </c>
      <c r="C19" s="26" t="s">
        <v>28</v>
      </c>
      <c r="D19" s="63"/>
      <c r="E19" s="26">
        <v>1</v>
      </c>
      <c r="F19" s="63">
        <v>1</v>
      </c>
      <c r="G19" s="91"/>
      <c r="H19" s="92"/>
      <c r="I19" s="92"/>
      <c r="J19" s="93"/>
      <c r="K19" s="58" t="s">
        <v>147</v>
      </c>
      <c r="L19" s="16"/>
      <c r="M19" s="16"/>
      <c r="N19" s="16"/>
      <c r="O19" s="16"/>
      <c r="P19" s="16"/>
      <c r="Q19" s="16"/>
      <c r="R19" s="16"/>
      <c r="S19" s="16"/>
      <c r="T19" s="16"/>
      <c r="U19" s="16"/>
      <c r="V19" s="16"/>
      <c r="W19" s="16"/>
      <c r="X19" s="16"/>
      <c r="Y19" s="16"/>
      <c r="Z19" s="16"/>
      <c r="AA19" s="16"/>
      <c r="AB19" s="16"/>
    </row>
    <row r="20" spans="1:28" s="19" customFormat="1" ht="29.25" customHeight="1" x14ac:dyDescent="0.25">
      <c r="A20" s="99" t="s">
        <v>42</v>
      </c>
      <c r="B20" s="97"/>
      <c r="C20" s="97"/>
      <c r="D20" s="97"/>
      <c r="E20" s="97"/>
      <c r="F20" s="97"/>
      <c r="G20" s="97"/>
      <c r="H20" s="97"/>
      <c r="I20" s="97"/>
      <c r="J20" s="97"/>
      <c r="K20" s="97"/>
      <c r="L20" s="16"/>
      <c r="M20" s="16"/>
      <c r="N20" s="16"/>
      <c r="O20" s="16"/>
      <c r="P20" s="16"/>
      <c r="Q20" s="16"/>
      <c r="R20" s="16"/>
      <c r="S20" s="16"/>
      <c r="T20" s="16"/>
      <c r="U20" s="16"/>
      <c r="V20" s="16"/>
      <c r="W20" s="16"/>
      <c r="X20" s="16"/>
      <c r="Y20" s="16"/>
      <c r="Z20" s="16"/>
      <c r="AA20" s="16"/>
      <c r="AB20" s="16"/>
    </row>
    <row r="21" spans="1:28" s="19" customFormat="1" ht="22.5" customHeight="1" x14ac:dyDescent="0.25">
      <c r="A21" s="99" t="s">
        <v>82</v>
      </c>
      <c r="B21" s="100"/>
      <c r="C21" s="100"/>
      <c r="D21" s="100"/>
      <c r="E21" s="100"/>
      <c r="F21" s="100"/>
      <c r="G21" s="100"/>
      <c r="H21" s="100"/>
      <c r="I21" s="100"/>
      <c r="J21" s="100"/>
      <c r="K21" s="100"/>
      <c r="L21" s="16"/>
      <c r="M21" s="16"/>
      <c r="N21" s="16"/>
      <c r="O21" s="16"/>
      <c r="P21" s="16"/>
      <c r="Q21" s="16"/>
      <c r="R21" s="16"/>
      <c r="S21" s="16"/>
      <c r="T21" s="16"/>
      <c r="U21" s="16"/>
      <c r="V21" s="16"/>
      <c r="W21" s="16"/>
      <c r="X21" s="16"/>
      <c r="Y21" s="16"/>
      <c r="Z21" s="16"/>
      <c r="AA21" s="16"/>
      <c r="AB21" s="16"/>
    </row>
    <row r="22" spans="1:28" s="19" customFormat="1" ht="52.5" customHeight="1" x14ac:dyDescent="0.25">
      <c r="A22" s="101" t="s">
        <v>76</v>
      </c>
      <c r="B22" s="102"/>
      <c r="C22" s="102"/>
      <c r="D22" s="102"/>
      <c r="E22" s="102"/>
      <c r="F22" s="102"/>
      <c r="G22" s="102"/>
      <c r="H22" s="102"/>
      <c r="I22" s="102"/>
      <c r="J22" s="102"/>
      <c r="K22" s="102"/>
      <c r="L22" s="16"/>
      <c r="M22" s="16"/>
      <c r="N22" s="16"/>
      <c r="O22" s="16"/>
      <c r="P22" s="16"/>
      <c r="Q22" s="16"/>
      <c r="R22" s="16"/>
      <c r="S22" s="16"/>
      <c r="T22" s="16"/>
      <c r="U22" s="16"/>
      <c r="V22" s="16"/>
      <c r="W22" s="16"/>
      <c r="X22" s="16"/>
      <c r="Y22" s="16"/>
      <c r="Z22" s="16"/>
      <c r="AA22" s="16"/>
      <c r="AB22" s="16"/>
    </row>
    <row r="23" spans="1:28" s="19" customFormat="1" ht="37.5" customHeight="1" x14ac:dyDescent="0.25">
      <c r="A23" s="94" t="s">
        <v>151</v>
      </c>
      <c r="B23" s="61" t="s">
        <v>106</v>
      </c>
      <c r="C23" s="26" t="s">
        <v>27</v>
      </c>
      <c r="D23" s="28">
        <v>64.2</v>
      </c>
      <c r="E23" s="29">
        <v>68.2</v>
      </c>
      <c r="F23" s="28">
        <v>68.8</v>
      </c>
      <c r="G23" s="91" t="s">
        <v>160</v>
      </c>
      <c r="H23" s="92"/>
      <c r="I23" s="92"/>
      <c r="J23" s="93"/>
      <c r="K23" s="57" t="s">
        <v>147</v>
      </c>
      <c r="L23" s="16"/>
      <c r="M23" s="16"/>
      <c r="N23" s="16"/>
      <c r="O23" s="16"/>
      <c r="P23" s="16"/>
      <c r="Q23" s="16"/>
      <c r="R23" s="16"/>
      <c r="S23" s="16"/>
      <c r="T23" s="16"/>
      <c r="U23" s="16"/>
      <c r="V23" s="16"/>
      <c r="W23" s="16"/>
      <c r="X23" s="16"/>
      <c r="Y23" s="16"/>
      <c r="Z23" s="16"/>
      <c r="AA23" s="16"/>
      <c r="AB23" s="16"/>
    </row>
    <row r="24" spans="1:28" s="19" customFormat="1" ht="39" customHeight="1" x14ac:dyDescent="0.25">
      <c r="A24" s="103"/>
      <c r="B24" s="61" t="s">
        <v>107</v>
      </c>
      <c r="C24" s="30" t="s">
        <v>29</v>
      </c>
      <c r="D24" s="31">
        <v>14637</v>
      </c>
      <c r="E24" s="27">
        <v>16000</v>
      </c>
      <c r="F24" s="31">
        <v>16600</v>
      </c>
      <c r="G24" s="91" t="s">
        <v>160</v>
      </c>
      <c r="H24" s="92"/>
      <c r="I24" s="92"/>
      <c r="J24" s="92"/>
      <c r="K24" s="57" t="s">
        <v>147</v>
      </c>
      <c r="L24" s="16"/>
      <c r="M24" s="16"/>
      <c r="N24" s="16"/>
      <c r="O24" s="16"/>
      <c r="P24" s="16"/>
      <c r="Q24" s="16"/>
      <c r="R24" s="16"/>
      <c r="S24" s="16"/>
      <c r="T24" s="16"/>
      <c r="U24" s="16"/>
      <c r="V24" s="16"/>
      <c r="W24" s="16"/>
      <c r="X24" s="16"/>
      <c r="Y24" s="16"/>
      <c r="Z24" s="16"/>
      <c r="AA24" s="16"/>
      <c r="AB24" s="16"/>
    </row>
    <row r="25" spans="1:28" s="19" customFormat="1" ht="102" customHeight="1" x14ac:dyDescent="0.25">
      <c r="A25" s="103"/>
      <c r="B25" s="32" t="s">
        <v>108</v>
      </c>
      <c r="C25" s="26" t="s">
        <v>27</v>
      </c>
      <c r="D25" s="28">
        <v>142</v>
      </c>
      <c r="E25" s="29">
        <v>99.7</v>
      </c>
      <c r="F25" s="28">
        <v>99.7</v>
      </c>
      <c r="G25" s="91"/>
      <c r="H25" s="92"/>
      <c r="I25" s="92"/>
      <c r="J25" s="93"/>
      <c r="K25" s="57" t="s">
        <v>147</v>
      </c>
      <c r="L25" s="16"/>
      <c r="M25" s="16"/>
      <c r="N25" s="16"/>
      <c r="O25" s="16"/>
      <c r="P25" s="16"/>
      <c r="Q25" s="16"/>
      <c r="R25" s="16"/>
      <c r="S25" s="16"/>
      <c r="T25" s="16"/>
      <c r="U25" s="16"/>
      <c r="V25" s="16"/>
      <c r="W25" s="16"/>
      <c r="X25" s="16"/>
      <c r="Y25" s="16"/>
      <c r="Z25" s="16"/>
      <c r="AA25" s="16"/>
      <c r="AB25" s="16"/>
    </row>
    <row r="26" spans="1:28" s="19" customFormat="1" ht="88.5" customHeight="1" x14ac:dyDescent="0.25">
      <c r="A26" s="103"/>
      <c r="B26" s="61" t="s">
        <v>109</v>
      </c>
      <c r="C26" s="30" t="s">
        <v>28</v>
      </c>
      <c r="D26" s="27">
        <v>364</v>
      </c>
      <c r="E26" s="27">
        <f>130+230+3</f>
        <v>363</v>
      </c>
      <c r="F26" s="31">
        <f>130+230+3</f>
        <v>363</v>
      </c>
      <c r="G26" s="91"/>
      <c r="H26" s="92"/>
      <c r="I26" s="92"/>
      <c r="J26" s="93"/>
      <c r="K26" s="57" t="s">
        <v>147</v>
      </c>
      <c r="L26" s="16"/>
      <c r="M26" s="16"/>
      <c r="N26" s="16"/>
      <c r="O26" s="16"/>
      <c r="P26" s="16"/>
      <c r="Q26" s="16"/>
      <c r="R26" s="16"/>
      <c r="S26" s="16"/>
      <c r="T26" s="16"/>
      <c r="U26" s="16"/>
      <c r="V26" s="16"/>
      <c r="W26" s="16"/>
      <c r="X26" s="16"/>
      <c r="Y26" s="16"/>
      <c r="Z26" s="16"/>
      <c r="AA26" s="16"/>
      <c r="AB26" s="16"/>
    </row>
    <row r="27" spans="1:28" s="19" customFormat="1" ht="54" customHeight="1" x14ac:dyDescent="0.25">
      <c r="A27" s="103"/>
      <c r="B27" s="61" t="s">
        <v>55</v>
      </c>
      <c r="C27" s="26" t="s">
        <v>27</v>
      </c>
      <c r="D27" s="31">
        <v>75</v>
      </c>
      <c r="E27" s="27">
        <v>157</v>
      </c>
      <c r="F27" s="31">
        <v>160</v>
      </c>
      <c r="G27" s="91" t="s">
        <v>144</v>
      </c>
      <c r="H27" s="92"/>
      <c r="I27" s="92"/>
      <c r="J27" s="93"/>
      <c r="K27" s="57" t="s">
        <v>147</v>
      </c>
      <c r="L27" s="16"/>
      <c r="M27" s="16"/>
      <c r="N27" s="16"/>
      <c r="O27" s="16"/>
      <c r="P27" s="16"/>
      <c r="Q27" s="16"/>
      <c r="R27" s="16"/>
      <c r="S27" s="16"/>
      <c r="T27" s="16"/>
      <c r="U27" s="16"/>
      <c r="V27" s="16"/>
      <c r="W27" s="16"/>
      <c r="X27" s="16"/>
      <c r="Y27" s="16"/>
      <c r="Z27" s="16"/>
      <c r="AA27" s="16"/>
      <c r="AB27" s="16"/>
    </row>
    <row r="28" spans="1:28" s="19" customFormat="1" ht="53.25" customHeight="1" x14ac:dyDescent="0.25">
      <c r="A28" s="103"/>
      <c r="B28" s="61" t="s">
        <v>56</v>
      </c>
      <c r="C28" s="30" t="s">
        <v>29</v>
      </c>
      <c r="D28" s="27">
        <v>44706</v>
      </c>
      <c r="E28" s="27">
        <v>70000</v>
      </c>
      <c r="F28" s="31">
        <v>71716</v>
      </c>
      <c r="G28" s="91" t="s">
        <v>144</v>
      </c>
      <c r="H28" s="92"/>
      <c r="I28" s="92"/>
      <c r="J28" s="92"/>
      <c r="K28" s="57" t="s">
        <v>147</v>
      </c>
      <c r="L28" s="16"/>
      <c r="M28" s="16"/>
      <c r="N28" s="16"/>
      <c r="O28" s="16"/>
      <c r="P28" s="16"/>
      <c r="Q28" s="16"/>
      <c r="R28" s="16"/>
      <c r="S28" s="16"/>
      <c r="T28" s="16"/>
      <c r="U28" s="16"/>
      <c r="V28" s="16"/>
      <c r="W28" s="16"/>
      <c r="X28" s="16"/>
      <c r="Y28" s="16"/>
      <c r="Z28" s="16"/>
      <c r="AA28" s="16"/>
      <c r="AB28" s="16"/>
    </row>
    <row r="29" spans="1:28" s="19" customFormat="1" ht="66" customHeight="1" x14ac:dyDescent="0.25">
      <c r="A29" s="103"/>
      <c r="B29" s="59" t="s">
        <v>110</v>
      </c>
      <c r="C29" s="30" t="s">
        <v>27</v>
      </c>
      <c r="D29" s="27">
        <v>100</v>
      </c>
      <c r="E29" s="27">
        <v>100</v>
      </c>
      <c r="F29" s="27">
        <v>100</v>
      </c>
      <c r="G29" s="91"/>
      <c r="H29" s="92"/>
      <c r="I29" s="92"/>
      <c r="J29" s="93"/>
      <c r="K29" s="57" t="s">
        <v>147</v>
      </c>
      <c r="L29" s="16"/>
      <c r="M29" s="16"/>
      <c r="N29" s="16"/>
      <c r="O29" s="16"/>
      <c r="P29" s="16"/>
      <c r="Q29" s="16"/>
      <c r="R29" s="16"/>
      <c r="S29" s="16"/>
      <c r="T29" s="16"/>
      <c r="U29" s="16"/>
      <c r="V29" s="16"/>
      <c r="W29" s="16"/>
      <c r="X29" s="16"/>
      <c r="Y29" s="16"/>
      <c r="Z29" s="16"/>
      <c r="AA29" s="16"/>
      <c r="AB29" s="16"/>
    </row>
    <row r="30" spans="1:28" s="19" customFormat="1" ht="78.75" customHeight="1" x14ac:dyDescent="0.25">
      <c r="A30" s="103"/>
      <c r="B30" s="59" t="s">
        <v>57</v>
      </c>
      <c r="C30" s="30" t="s">
        <v>27</v>
      </c>
      <c r="D30" s="27">
        <v>100</v>
      </c>
      <c r="E30" s="27">
        <v>100</v>
      </c>
      <c r="F30" s="27">
        <v>100</v>
      </c>
      <c r="G30" s="91"/>
      <c r="H30" s="92"/>
      <c r="I30" s="92"/>
      <c r="J30" s="93"/>
      <c r="K30" s="57" t="s">
        <v>147</v>
      </c>
      <c r="L30" s="16"/>
      <c r="M30" s="16"/>
      <c r="N30" s="16"/>
      <c r="O30" s="16"/>
      <c r="P30" s="16"/>
      <c r="Q30" s="16"/>
      <c r="R30" s="16"/>
      <c r="S30" s="16"/>
      <c r="T30" s="16"/>
      <c r="U30" s="16"/>
      <c r="V30" s="16"/>
      <c r="W30" s="16"/>
      <c r="X30" s="16"/>
      <c r="Y30" s="16"/>
      <c r="Z30" s="16"/>
      <c r="AA30" s="16"/>
      <c r="AB30" s="16"/>
    </row>
    <row r="31" spans="1:28" s="52" customFormat="1" ht="39.75" customHeight="1" x14ac:dyDescent="0.25">
      <c r="A31" s="103"/>
      <c r="B31" s="59" t="s">
        <v>58</v>
      </c>
      <c r="C31" s="30" t="s">
        <v>28</v>
      </c>
      <c r="D31" s="27">
        <v>41</v>
      </c>
      <c r="E31" s="27">
        <v>41</v>
      </c>
      <c r="F31" s="27">
        <v>41</v>
      </c>
      <c r="G31" s="96"/>
      <c r="H31" s="97"/>
      <c r="I31" s="97"/>
      <c r="J31" s="60"/>
      <c r="K31" s="57" t="s">
        <v>147</v>
      </c>
      <c r="L31" s="16"/>
      <c r="M31" s="16"/>
      <c r="N31" s="16"/>
      <c r="O31" s="16"/>
      <c r="P31" s="16"/>
      <c r="Q31" s="16"/>
      <c r="R31" s="16"/>
      <c r="S31" s="16"/>
      <c r="T31" s="16"/>
      <c r="U31" s="16"/>
      <c r="V31" s="16"/>
      <c r="W31" s="16"/>
      <c r="X31" s="16"/>
      <c r="Y31" s="16"/>
      <c r="Z31" s="16"/>
      <c r="AA31" s="16"/>
      <c r="AB31" s="16"/>
    </row>
    <row r="32" spans="1:28" s="19" customFormat="1" ht="105" customHeight="1" x14ac:dyDescent="0.25">
      <c r="A32" s="64" t="s">
        <v>152</v>
      </c>
      <c r="B32" s="59" t="s">
        <v>59</v>
      </c>
      <c r="C32" s="30" t="s">
        <v>27</v>
      </c>
      <c r="D32" s="29">
        <v>13.6</v>
      </c>
      <c r="E32" s="29">
        <v>13.8</v>
      </c>
      <c r="F32" s="29">
        <v>12.2</v>
      </c>
      <c r="G32" s="91" t="s">
        <v>153</v>
      </c>
      <c r="H32" s="92"/>
      <c r="I32" s="92"/>
      <c r="J32" s="93"/>
      <c r="K32" s="57" t="s">
        <v>149</v>
      </c>
      <c r="L32" s="16"/>
      <c r="M32" s="16"/>
      <c r="N32" s="16"/>
      <c r="O32" s="16"/>
      <c r="P32" s="16"/>
      <c r="Q32" s="16"/>
      <c r="R32" s="16"/>
      <c r="S32" s="16"/>
      <c r="T32" s="16"/>
      <c r="U32" s="16"/>
      <c r="V32" s="16"/>
      <c r="W32" s="16"/>
      <c r="X32" s="16"/>
      <c r="Y32" s="16"/>
      <c r="Z32" s="16"/>
      <c r="AA32" s="16"/>
      <c r="AB32" s="16"/>
    </row>
    <row r="33" spans="1:28" s="19" customFormat="1" ht="102.75" customHeight="1" x14ac:dyDescent="0.25">
      <c r="A33" s="94" t="s">
        <v>154</v>
      </c>
      <c r="B33" s="59" t="s">
        <v>111</v>
      </c>
      <c r="C33" s="30" t="s">
        <v>27</v>
      </c>
      <c r="D33" s="27">
        <v>100</v>
      </c>
      <c r="E33" s="27">
        <v>100</v>
      </c>
      <c r="F33" s="27">
        <v>100</v>
      </c>
      <c r="G33" s="91"/>
      <c r="H33" s="92"/>
      <c r="I33" s="92"/>
      <c r="J33" s="93"/>
      <c r="K33" s="57" t="s">
        <v>147</v>
      </c>
      <c r="L33" s="16"/>
      <c r="M33" s="16"/>
      <c r="N33" s="16"/>
      <c r="O33" s="16"/>
      <c r="P33" s="16"/>
      <c r="Q33" s="16"/>
      <c r="R33" s="16"/>
      <c r="S33" s="16"/>
      <c r="T33" s="16"/>
      <c r="U33" s="16"/>
      <c r="V33" s="16"/>
      <c r="W33" s="16"/>
      <c r="X33" s="16"/>
      <c r="Y33" s="16"/>
      <c r="Z33" s="16"/>
      <c r="AA33" s="16"/>
      <c r="AB33" s="16"/>
    </row>
    <row r="34" spans="1:28" s="19" customFormat="1" ht="91.5" customHeight="1" x14ac:dyDescent="0.25">
      <c r="A34" s="95"/>
      <c r="B34" s="59" t="s">
        <v>112</v>
      </c>
      <c r="C34" s="30" t="s">
        <v>53</v>
      </c>
      <c r="D34" s="27">
        <v>69782</v>
      </c>
      <c r="E34" s="27">
        <v>69782</v>
      </c>
      <c r="F34" s="27">
        <v>69782</v>
      </c>
      <c r="G34" s="91"/>
      <c r="H34" s="92"/>
      <c r="I34" s="92"/>
      <c r="J34" s="93"/>
      <c r="K34" s="57" t="s">
        <v>147</v>
      </c>
      <c r="L34" s="16"/>
      <c r="M34" s="16"/>
      <c r="N34" s="16"/>
      <c r="O34" s="16"/>
      <c r="P34" s="16"/>
      <c r="Q34" s="16"/>
      <c r="R34" s="16"/>
      <c r="S34" s="16"/>
      <c r="T34" s="16"/>
      <c r="U34" s="16"/>
      <c r="V34" s="16"/>
      <c r="W34" s="16"/>
      <c r="X34" s="16"/>
      <c r="Y34" s="16"/>
      <c r="Z34" s="16"/>
      <c r="AA34" s="16"/>
      <c r="AB34" s="16"/>
    </row>
    <row r="35" spans="1:28" s="19" customFormat="1" ht="30" customHeight="1" x14ac:dyDescent="0.25">
      <c r="A35" s="99" t="s">
        <v>43</v>
      </c>
      <c r="B35" s="100"/>
      <c r="C35" s="100"/>
      <c r="D35" s="100"/>
      <c r="E35" s="100"/>
      <c r="F35" s="100"/>
      <c r="G35" s="100"/>
      <c r="H35" s="100"/>
      <c r="I35" s="100"/>
      <c r="J35" s="100"/>
      <c r="K35" s="100"/>
      <c r="L35" s="16"/>
      <c r="M35" s="16"/>
      <c r="N35" s="16"/>
      <c r="O35" s="16"/>
      <c r="P35" s="16"/>
      <c r="Q35" s="16"/>
      <c r="R35" s="16"/>
      <c r="S35" s="16"/>
      <c r="T35" s="16"/>
      <c r="U35" s="16"/>
      <c r="V35" s="16"/>
      <c r="W35" s="16"/>
      <c r="X35" s="16"/>
      <c r="Y35" s="16"/>
      <c r="Z35" s="16"/>
      <c r="AA35" s="16"/>
      <c r="AB35" s="16"/>
    </row>
    <row r="36" spans="1:28" s="19" customFormat="1" ht="21.75" customHeight="1" x14ac:dyDescent="0.25">
      <c r="A36" s="99" t="s">
        <v>81</v>
      </c>
      <c r="B36" s="100"/>
      <c r="C36" s="100"/>
      <c r="D36" s="100"/>
      <c r="E36" s="100"/>
      <c r="F36" s="100"/>
      <c r="G36" s="100"/>
      <c r="H36" s="100"/>
      <c r="I36" s="100"/>
      <c r="J36" s="100"/>
      <c r="K36" s="100"/>
      <c r="L36" s="16"/>
      <c r="M36" s="16"/>
      <c r="N36" s="16"/>
      <c r="O36" s="16"/>
      <c r="P36" s="16"/>
      <c r="Q36" s="16"/>
      <c r="R36" s="16"/>
      <c r="S36" s="16"/>
      <c r="T36" s="16"/>
      <c r="U36" s="16"/>
      <c r="V36" s="16"/>
      <c r="W36" s="16"/>
      <c r="X36" s="16"/>
      <c r="Y36" s="16"/>
      <c r="Z36" s="16"/>
      <c r="AA36" s="16"/>
      <c r="AB36" s="16"/>
    </row>
    <row r="37" spans="1:28" s="19" customFormat="1" ht="38.25" customHeight="1" x14ac:dyDescent="0.25">
      <c r="A37" s="101" t="s">
        <v>77</v>
      </c>
      <c r="B37" s="102"/>
      <c r="C37" s="102"/>
      <c r="D37" s="102"/>
      <c r="E37" s="102"/>
      <c r="F37" s="102"/>
      <c r="G37" s="102"/>
      <c r="H37" s="102"/>
      <c r="I37" s="102"/>
      <c r="J37" s="102"/>
      <c r="K37" s="102"/>
      <c r="L37" s="16"/>
      <c r="M37" s="16"/>
      <c r="N37" s="16"/>
      <c r="O37" s="16"/>
      <c r="P37" s="16"/>
      <c r="Q37" s="16"/>
      <c r="R37" s="16"/>
      <c r="S37" s="16"/>
      <c r="T37" s="16"/>
      <c r="U37" s="16"/>
      <c r="V37" s="16"/>
      <c r="W37" s="16"/>
      <c r="X37" s="16"/>
      <c r="Y37" s="16"/>
      <c r="Z37" s="16"/>
      <c r="AA37" s="16"/>
      <c r="AB37" s="16"/>
    </row>
    <row r="38" spans="1:28" s="19" customFormat="1" ht="47.25" customHeight="1" x14ac:dyDescent="0.25">
      <c r="A38" s="124" t="s">
        <v>127</v>
      </c>
      <c r="B38" s="59" t="s">
        <v>60</v>
      </c>
      <c r="C38" s="30" t="s">
        <v>27</v>
      </c>
      <c r="D38" s="30">
        <v>131.69999999999999</v>
      </c>
      <c r="E38" s="27">
        <v>113</v>
      </c>
      <c r="F38" s="27">
        <v>113</v>
      </c>
      <c r="G38" s="120"/>
      <c r="H38" s="121"/>
      <c r="I38" s="121"/>
      <c r="J38" s="122"/>
      <c r="K38" s="57" t="s">
        <v>147</v>
      </c>
      <c r="L38" s="16"/>
      <c r="M38" s="16"/>
      <c r="N38" s="16"/>
      <c r="O38" s="16"/>
      <c r="P38" s="16"/>
      <c r="Q38" s="16"/>
      <c r="R38" s="16"/>
      <c r="S38" s="16"/>
      <c r="T38" s="16"/>
      <c r="U38" s="16"/>
      <c r="V38" s="16"/>
      <c r="W38" s="16"/>
      <c r="X38" s="16"/>
      <c r="Y38" s="16"/>
      <c r="Z38" s="16"/>
      <c r="AA38" s="16"/>
      <c r="AB38" s="16"/>
    </row>
    <row r="39" spans="1:28" s="19" customFormat="1" ht="47.25" customHeight="1" x14ac:dyDescent="0.25">
      <c r="A39" s="124"/>
      <c r="B39" s="59" t="s">
        <v>61</v>
      </c>
      <c r="C39" s="30" t="s">
        <v>29</v>
      </c>
      <c r="D39" s="31">
        <v>42548</v>
      </c>
      <c r="E39" s="27">
        <v>48041</v>
      </c>
      <c r="F39" s="31">
        <v>48080</v>
      </c>
      <c r="G39" s="120" t="s">
        <v>155</v>
      </c>
      <c r="H39" s="121"/>
      <c r="I39" s="121"/>
      <c r="J39" s="122"/>
      <c r="K39" s="57" t="s">
        <v>147</v>
      </c>
      <c r="L39" s="16"/>
      <c r="M39" s="16"/>
      <c r="N39" s="16"/>
      <c r="O39" s="16"/>
      <c r="P39" s="16"/>
      <c r="Q39" s="16"/>
      <c r="R39" s="16"/>
      <c r="S39" s="16"/>
      <c r="T39" s="16"/>
      <c r="U39" s="16"/>
      <c r="V39" s="16"/>
      <c r="W39" s="16"/>
      <c r="X39" s="16"/>
      <c r="Y39" s="16"/>
      <c r="Z39" s="16"/>
      <c r="AA39" s="16"/>
      <c r="AB39" s="16"/>
    </row>
    <row r="40" spans="1:28" s="19" customFormat="1" ht="47.25" customHeight="1" x14ac:dyDescent="0.25">
      <c r="A40" s="124"/>
      <c r="B40" s="59" t="s">
        <v>118</v>
      </c>
      <c r="C40" s="30" t="s">
        <v>29</v>
      </c>
      <c r="D40" s="31">
        <v>50105</v>
      </c>
      <c r="E40" s="27">
        <v>48790</v>
      </c>
      <c r="F40" s="31">
        <v>55972</v>
      </c>
      <c r="G40" s="120" t="s">
        <v>155</v>
      </c>
      <c r="H40" s="121"/>
      <c r="I40" s="121"/>
      <c r="J40" s="122"/>
      <c r="K40" s="57" t="s">
        <v>147</v>
      </c>
      <c r="L40" s="16"/>
      <c r="M40" s="16"/>
      <c r="N40" s="16"/>
      <c r="O40" s="16"/>
      <c r="P40" s="16"/>
      <c r="Q40" s="16"/>
      <c r="R40" s="16"/>
      <c r="S40" s="16"/>
      <c r="T40" s="16"/>
      <c r="U40" s="16"/>
      <c r="V40" s="16"/>
      <c r="W40" s="16"/>
      <c r="X40" s="16"/>
      <c r="Y40" s="16"/>
      <c r="Z40" s="16"/>
      <c r="AA40" s="16"/>
      <c r="AB40" s="16"/>
    </row>
    <row r="41" spans="1:28" s="19" customFormat="1" ht="78.75" customHeight="1" x14ac:dyDescent="0.25">
      <c r="A41" s="124"/>
      <c r="B41" s="59" t="s">
        <v>62</v>
      </c>
      <c r="C41" s="30" t="s">
        <v>27</v>
      </c>
      <c r="D41" s="30">
        <v>20</v>
      </c>
      <c r="E41" s="27">
        <v>16</v>
      </c>
      <c r="F41" s="31">
        <v>16</v>
      </c>
      <c r="G41" s="120"/>
      <c r="H41" s="121"/>
      <c r="I41" s="121"/>
      <c r="J41" s="122"/>
      <c r="K41" s="57" t="s">
        <v>147</v>
      </c>
      <c r="L41" s="16"/>
      <c r="M41" s="16"/>
      <c r="N41" s="16"/>
      <c r="O41" s="16"/>
      <c r="P41" s="16"/>
      <c r="Q41" s="16"/>
      <c r="R41" s="16"/>
      <c r="S41" s="16"/>
      <c r="T41" s="16"/>
      <c r="U41" s="16"/>
      <c r="V41" s="16"/>
      <c r="W41" s="16"/>
      <c r="X41" s="16"/>
      <c r="Y41" s="16"/>
      <c r="Z41" s="16"/>
      <c r="AA41" s="16"/>
      <c r="AB41" s="16"/>
    </row>
    <row r="42" spans="1:28" s="19" customFormat="1" ht="78.75" customHeight="1" x14ac:dyDescent="0.25">
      <c r="A42" s="124"/>
      <c r="B42" s="59" t="s">
        <v>63</v>
      </c>
      <c r="C42" s="30" t="s">
        <v>28</v>
      </c>
      <c r="D42" s="30">
        <v>9</v>
      </c>
      <c r="E42" s="27">
        <v>7</v>
      </c>
      <c r="F42" s="30">
        <v>7</v>
      </c>
      <c r="G42" s="120"/>
      <c r="H42" s="121"/>
      <c r="I42" s="121"/>
      <c r="J42" s="122"/>
      <c r="K42" s="57" t="s">
        <v>147</v>
      </c>
      <c r="L42" s="16"/>
      <c r="M42" s="16"/>
      <c r="N42" s="16"/>
      <c r="O42" s="16"/>
      <c r="P42" s="16"/>
      <c r="Q42" s="16"/>
      <c r="R42" s="16"/>
      <c r="S42" s="16"/>
      <c r="T42" s="16"/>
      <c r="U42" s="16"/>
      <c r="V42" s="16"/>
      <c r="W42" s="16"/>
      <c r="X42" s="16"/>
      <c r="Y42" s="16"/>
      <c r="Z42" s="16"/>
      <c r="AA42" s="16"/>
      <c r="AB42" s="16"/>
    </row>
    <row r="43" spans="1:28" s="19" customFormat="1" ht="36" customHeight="1" x14ac:dyDescent="0.25">
      <c r="A43" s="124"/>
      <c r="B43" s="59" t="s">
        <v>125</v>
      </c>
      <c r="C43" s="30" t="s">
        <v>27</v>
      </c>
      <c r="D43" s="30"/>
      <c r="E43" s="27">
        <v>100</v>
      </c>
      <c r="F43" s="30">
        <v>101.8</v>
      </c>
      <c r="G43" s="91"/>
      <c r="H43" s="92"/>
      <c r="I43" s="92"/>
      <c r="J43" s="60"/>
      <c r="K43" s="57" t="s">
        <v>147</v>
      </c>
      <c r="L43" s="16"/>
      <c r="M43" s="16"/>
      <c r="N43" s="16"/>
      <c r="O43" s="16"/>
      <c r="P43" s="16"/>
      <c r="Q43" s="16"/>
      <c r="R43" s="16"/>
      <c r="S43" s="16"/>
      <c r="T43" s="16"/>
      <c r="U43" s="16"/>
      <c r="V43" s="16"/>
      <c r="W43" s="16"/>
      <c r="X43" s="16"/>
      <c r="Y43" s="16"/>
      <c r="Z43" s="16"/>
      <c r="AA43" s="16"/>
      <c r="AB43" s="16"/>
    </row>
    <row r="44" spans="1:28" s="19" customFormat="1" ht="51.75" customHeight="1" x14ac:dyDescent="0.25">
      <c r="A44" s="124"/>
      <c r="B44" s="59" t="s">
        <v>113</v>
      </c>
      <c r="C44" s="30" t="s">
        <v>28</v>
      </c>
      <c r="D44" s="30">
        <v>275</v>
      </c>
      <c r="E44" s="27">
        <v>280</v>
      </c>
      <c r="F44" s="30">
        <v>280</v>
      </c>
      <c r="G44" s="91"/>
      <c r="H44" s="92"/>
      <c r="I44" s="92"/>
      <c r="J44" s="93"/>
      <c r="K44" s="57" t="s">
        <v>147</v>
      </c>
      <c r="L44" s="16"/>
      <c r="M44" s="16"/>
      <c r="N44" s="16"/>
      <c r="O44" s="16"/>
      <c r="P44" s="16"/>
      <c r="Q44" s="16"/>
      <c r="R44" s="16"/>
      <c r="S44" s="16"/>
      <c r="T44" s="16"/>
      <c r="U44" s="16"/>
      <c r="V44" s="16"/>
      <c r="W44" s="16"/>
      <c r="X44" s="16"/>
      <c r="Y44" s="16"/>
      <c r="Z44" s="16"/>
      <c r="AA44" s="16"/>
      <c r="AB44" s="16"/>
    </row>
    <row r="45" spans="1:28" s="19" customFormat="1" ht="89.25" customHeight="1" x14ac:dyDescent="0.25">
      <c r="A45" s="124"/>
      <c r="B45" s="59" t="s">
        <v>64</v>
      </c>
      <c r="C45" s="30" t="s">
        <v>27</v>
      </c>
      <c r="D45" s="30">
        <v>125</v>
      </c>
      <c r="E45" s="27">
        <v>100</v>
      </c>
      <c r="F45" s="30">
        <v>100</v>
      </c>
      <c r="G45" s="91"/>
      <c r="H45" s="92"/>
      <c r="I45" s="92"/>
      <c r="J45" s="93"/>
      <c r="K45" s="57" t="s">
        <v>147</v>
      </c>
      <c r="L45" s="16"/>
      <c r="M45" s="16"/>
      <c r="N45" s="16"/>
      <c r="O45" s="16"/>
      <c r="P45" s="16"/>
      <c r="Q45" s="16"/>
      <c r="R45" s="16"/>
      <c r="S45" s="16"/>
      <c r="T45" s="16"/>
      <c r="U45" s="16"/>
      <c r="V45" s="16"/>
      <c r="W45" s="16"/>
      <c r="X45" s="16"/>
      <c r="Y45" s="16"/>
      <c r="Z45" s="16"/>
      <c r="AA45" s="16"/>
      <c r="AB45" s="16"/>
    </row>
    <row r="46" spans="1:28" s="19" customFormat="1" ht="74.25" customHeight="1" x14ac:dyDescent="0.25">
      <c r="A46" s="124"/>
      <c r="B46" s="59" t="s">
        <v>65</v>
      </c>
      <c r="C46" s="30" t="s">
        <v>28</v>
      </c>
      <c r="D46" s="31">
        <v>5</v>
      </c>
      <c r="E46" s="27">
        <v>5</v>
      </c>
      <c r="F46" s="30">
        <v>5</v>
      </c>
      <c r="G46" s="91"/>
      <c r="H46" s="92"/>
      <c r="I46" s="92"/>
      <c r="J46" s="93"/>
      <c r="K46" s="57" t="s">
        <v>147</v>
      </c>
      <c r="L46" s="16"/>
      <c r="M46" s="16"/>
      <c r="N46" s="16"/>
      <c r="O46" s="16"/>
      <c r="P46" s="16"/>
      <c r="Q46" s="16"/>
      <c r="R46" s="16"/>
      <c r="S46" s="16"/>
      <c r="T46" s="16"/>
      <c r="U46" s="16"/>
      <c r="V46" s="16"/>
      <c r="W46" s="16"/>
      <c r="X46" s="16"/>
      <c r="Y46" s="16"/>
      <c r="Z46" s="16"/>
      <c r="AA46" s="16"/>
      <c r="AB46" s="16"/>
    </row>
    <row r="47" spans="1:28" s="19" customFormat="1" ht="24" customHeight="1" x14ac:dyDescent="0.25">
      <c r="A47" s="99" t="s">
        <v>44</v>
      </c>
      <c r="B47" s="100"/>
      <c r="C47" s="100"/>
      <c r="D47" s="100"/>
      <c r="E47" s="100"/>
      <c r="F47" s="100"/>
      <c r="G47" s="100"/>
      <c r="H47" s="100"/>
      <c r="I47" s="100"/>
      <c r="J47" s="100"/>
      <c r="K47" s="100"/>
      <c r="L47" s="16"/>
      <c r="M47" s="16"/>
      <c r="N47" s="16"/>
      <c r="O47" s="16"/>
      <c r="P47" s="16"/>
      <c r="Q47" s="16"/>
      <c r="R47" s="16"/>
      <c r="S47" s="16"/>
      <c r="T47" s="16"/>
      <c r="U47" s="16"/>
      <c r="V47" s="16"/>
      <c r="W47" s="16"/>
      <c r="X47" s="16"/>
      <c r="Y47" s="16"/>
      <c r="Z47" s="16"/>
      <c r="AA47" s="16"/>
      <c r="AB47" s="16"/>
    </row>
    <row r="48" spans="1:28" s="19" customFormat="1" ht="21" customHeight="1" x14ac:dyDescent="0.25">
      <c r="A48" s="99" t="s">
        <v>80</v>
      </c>
      <c r="B48" s="100"/>
      <c r="C48" s="100"/>
      <c r="D48" s="100"/>
      <c r="E48" s="100"/>
      <c r="F48" s="100"/>
      <c r="G48" s="100"/>
      <c r="H48" s="100"/>
      <c r="I48" s="100"/>
      <c r="J48" s="100"/>
      <c r="K48" s="100"/>
      <c r="L48" s="16"/>
      <c r="M48" s="16"/>
      <c r="N48" s="16"/>
      <c r="O48" s="16"/>
      <c r="P48" s="16"/>
      <c r="Q48" s="16"/>
      <c r="R48" s="16"/>
      <c r="S48" s="16"/>
      <c r="T48" s="16"/>
      <c r="U48" s="16"/>
      <c r="V48" s="16"/>
      <c r="W48" s="16"/>
      <c r="X48" s="16"/>
      <c r="Y48" s="16"/>
      <c r="Z48" s="16"/>
      <c r="AA48" s="16"/>
      <c r="AB48" s="16"/>
    </row>
    <row r="49" spans="1:28" s="19" customFormat="1" ht="65.25" customHeight="1" x14ac:dyDescent="0.25">
      <c r="A49" s="101" t="s">
        <v>78</v>
      </c>
      <c r="B49" s="102"/>
      <c r="C49" s="102"/>
      <c r="D49" s="102"/>
      <c r="E49" s="102"/>
      <c r="F49" s="102"/>
      <c r="G49" s="102"/>
      <c r="H49" s="102"/>
      <c r="I49" s="102"/>
      <c r="J49" s="102"/>
      <c r="K49" s="102"/>
      <c r="L49" s="16"/>
      <c r="M49" s="16"/>
      <c r="N49" s="16"/>
      <c r="O49" s="16"/>
      <c r="P49" s="16"/>
      <c r="Q49" s="16"/>
      <c r="R49" s="16"/>
      <c r="S49" s="16"/>
      <c r="T49" s="16"/>
      <c r="U49" s="16"/>
      <c r="V49" s="16"/>
      <c r="W49" s="16"/>
      <c r="X49" s="16"/>
      <c r="Y49" s="16"/>
      <c r="Z49" s="16"/>
      <c r="AA49" s="16"/>
      <c r="AB49" s="16"/>
    </row>
    <row r="50" spans="1:28" s="19" customFormat="1" ht="50.25" customHeight="1" x14ac:dyDescent="0.25">
      <c r="A50" s="94" t="s">
        <v>126</v>
      </c>
      <c r="B50" s="59" t="s">
        <v>66</v>
      </c>
      <c r="C50" s="30" t="s">
        <v>68</v>
      </c>
      <c r="D50" s="65">
        <v>3.2</v>
      </c>
      <c r="E50" s="66">
        <v>3.47</v>
      </c>
      <c r="F50" s="66">
        <v>3.48</v>
      </c>
      <c r="G50" s="91" t="s">
        <v>161</v>
      </c>
      <c r="H50" s="92"/>
      <c r="I50" s="92"/>
      <c r="J50" s="93"/>
      <c r="K50" s="57" t="s">
        <v>147</v>
      </c>
      <c r="L50" s="16"/>
      <c r="M50" s="16"/>
      <c r="N50" s="16"/>
      <c r="O50" s="16"/>
      <c r="P50" s="16"/>
      <c r="Q50" s="16"/>
      <c r="R50" s="16"/>
      <c r="S50" s="16"/>
      <c r="T50" s="16"/>
      <c r="U50" s="16"/>
      <c r="V50" s="16"/>
      <c r="W50" s="16"/>
      <c r="X50" s="16"/>
      <c r="Y50" s="16"/>
      <c r="Z50" s="16"/>
      <c r="AA50" s="16"/>
      <c r="AB50" s="16"/>
    </row>
    <row r="51" spans="1:28" s="19" customFormat="1" ht="38.25" customHeight="1" x14ac:dyDescent="0.25">
      <c r="A51" s="103"/>
      <c r="B51" s="59" t="s">
        <v>67</v>
      </c>
      <c r="C51" s="30" t="s">
        <v>27</v>
      </c>
      <c r="D51" s="28">
        <v>39.1</v>
      </c>
      <c r="E51" s="29">
        <v>39.6</v>
      </c>
      <c r="F51" s="28">
        <v>39.6</v>
      </c>
      <c r="G51" s="91"/>
      <c r="H51" s="92"/>
      <c r="I51" s="92"/>
      <c r="J51" s="60"/>
      <c r="K51" s="57" t="s">
        <v>147</v>
      </c>
      <c r="L51" s="16"/>
      <c r="M51" s="16"/>
      <c r="N51" s="16"/>
      <c r="O51" s="16"/>
      <c r="P51" s="16"/>
      <c r="Q51" s="16"/>
      <c r="R51" s="16"/>
      <c r="S51" s="16"/>
      <c r="T51" s="16"/>
      <c r="U51" s="16"/>
      <c r="V51" s="16"/>
      <c r="W51" s="16"/>
      <c r="X51" s="16"/>
      <c r="Y51" s="16"/>
      <c r="Z51" s="16"/>
      <c r="AA51" s="16"/>
      <c r="AB51" s="16"/>
    </row>
    <row r="52" spans="1:28" s="19" customFormat="1" ht="23.25" customHeight="1" x14ac:dyDescent="0.25">
      <c r="A52" s="95"/>
      <c r="B52" s="59" t="s">
        <v>114</v>
      </c>
      <c r="C52" s="30" t="s">
        <v>28</v>
      </c>
      <c r="D52" s="67">
        <v>15</v>
      </c>
      <c r="E52" s="33">
        <v>15</v>
      </c>
      <c r="F52" s="31">
        <v>15</v>
      </c>
      <c r="G52" s="91"/>
      <c r="H52" s="92"/>
      <c r="I52" s="92"/>
      <c r="J52" s="93"/>
      <c r="K52" s="57" t="s">
        <v>147</v>
      </c>
      <c r="L52" s="16"/>
      <c r="M52" s="16"/>
      <c r="N52" s="16"/>
      <c r="O52" s="16"/>
      <c r="P52" s="16"/>
      <c r="Q52" s="16"/>
      <c r="R52" s="16"/>
      <c r="S52" s="16"/>
      <c r="T52" s="16"/>
      <c r="U52" s="16"/>
      <c r="V52" s="16"/>
      <c r="W52" s="16"/>
      <c r="X52" s="16"/>
      <c r="Y52" s="16"/>
      <c r="Z52" s="16"/>
      <c r="AA52" s="16"/>
      <c r="AB52" s="16"/>
    </row>
    <row r="53" spans="1:28" s="19" customFormat="1" ht="31.5" customHeight="1" x14ac:dyDescent="0.25">
      <c r="A53" s="99" t="s">
        <v>45</v>
      </c>
      <c r="B53" s="100"/>
      <c r="C53" s="100"/>
      <c r="D53" s="100"/>
      <c r="E53" s="100"/>
      <c r="F53" s="100"/>
      <c r="G53" s="100"/>
      <c r="H53" s="100"/>
      <c r="I53" s="100"/>
      <c r="J53" s="100"/>
      <c r="K53" s="100"/>
      <c r="L53" s="16"/>
      <c r="M53" s="16"/>
      <c r="N53" s="16"/>
      <c r="O53" s="16"/>
      <c r="P53" s="16"/>
      <c r="Q53" s="16"/>
      <c r="R53" s="16"/>
      <c r="S53" s="16"/>
      <c r="T53" s="16"/>
      <c r="U53" s="16"/>
      <c r="V53" s="16"/>
      <c r="W53" s="16"/>
      <c r="X53" s="16"/>
      <c r="Y53" s="16"/>
      <c r="Z53" s="16"/>
      <c r="AA53" s="16"/>
      <c r="AB53" s="16"/>
    </row>
    <row r="54" spans="1:28" s="19" customFormat="1" ht="37.5" customHeight="1" x14ac:dyDescent="0.25">
      <c r="A54" s="99" t="s">
        <v>79</v>
      </c>
      <c r="B54" s="100"/>
      <c r="C54" s="100"/>
      <c r="D54" s="100"/>
      <c r="E54" s="100"/>
      <c r="F54" s="100"/>
      <c r="G54" s="100"/>
      <c r="H54" s="100"/>
      <c r="I54" s="100"/>
      <c r="J54" s="100"/>
      <c r="K54" s="100"/>
      <c r="L54" s="16"/>
      <c r="M54" s="16"/>
      <c r="N54" s="16"/>
      <c r="O54" s="16"/>
      <c r="P54" s="16"/>
      <c r="Q54" s="16"/>
      <c r="R54" s="16"/>
      <c r="S54" s="16"/>
      <c r="T54" s="16"/>
      <c r="U54" s="16"/>
      <c r="V54" s="16"/>
      <c r="W54" s="16"/>
      <c r="X54" s="16"/>
      <c r="Y54" s="16"/>
      <c r="Z54" s="16"/>
      <c r="AA54" s="16"/>
      <c r="AB54" s="16"/>
    </row>
    <row r="55" spans="1:28" s="19" customFormat="1" ht="37.5" customHeight="1" x14ac:dyDescent="0.25">
      <c r="A55" s="101" t="s">
        <v>115</v>
      </c>
      <c r="B55" s="102"/>
      <c r="C55" s="102"/>
      <c r="D55" s="102"/>
      <c r="E55" s="102"/>
      <c r="F55" s="102"/>
      <c r="G55" s="102"/>
      <c r="H55" s="102"/>
      <c r="I55" s="102"/>
      <c r="J55" s="102"/>
      <c r="K55" s="102"/>
      <c r="L55" s="16"/>
      <c r="M55" s="16"/>
      <c r="N55" s="16"/>
      <c r="O55" s="16"/>
      <c r="P55" s="16"/>
      <c r="Q55" s="16"/>
      <c r="R55" s="16"/>
      <c r="S55" s="16"/>
      <c r="T55" s="16"/>
      <c r="U55" s="16"/>
      <c r="V55" s="16"/>
      <c r="W55" s="16"/>
      <c r="X55" s="16"/>
      <c r="Y55" s="16"/>
      <c r="Z55" s="16"/>
      <c r="AA55" s="16"/>
      <c r="AB55" s="16"/>
    </row>
    <row r="56" spans="1:28" s="19" customFormat="1" ht="38.25" customHeight="1" x14ac:dyDescent="0.25">
      <c r="A56" s="94" t="s">
        <v>91</v>
      </c>
      <c r="B56" s="59" t="s">
        <v>69</v>
      </c>
      <c r="C56" s="30" t="s">
        <v>28</v>
      </c>
      <c r="D56" s="30">
        <v>6</v>
      </c>
      <c r="E56" s="26">
        <v>6</v>
      </c>
      <c r="F56" s="26">
        <v>6</v>
      </c>
      <c r="G56" s="91"/>
      <c r="H56" s="92"/>
      <c r="I56" s="92"/>
      <c r="J56" s="93"/>
      <c r="K56" s="57" t="s">
        <v>147</v>
      </c>
      <c r="L56" s="16"/>
      <c r="M56" s="16"/>
      <c r="N56" s="16"/>
      <c r="O56" s="16"/>
      <c r="P56" s="16"/>
      <c r="Q56" s="16"/>
      <c r="R56" s="16"/>
      <c r="S56" s="16"/>
      <c r="T56" s="16"/>
      <c r="U56" s="16"/>
      <c r="V56" s="16"/>
      <c r="W56" s="16"/>
      <c r="X56" s="16"/>
      <c r="Y56" s="16"/>
      <c r="Z56" s="16"/>
      <c r="AA56" s="16"/>
      <c r="AB56" s="16"/>
    </row>
    <row r="57" spans="1:28" s="19" customFormat="1" ht="37.5" customHeight="1" x14ac:dyDescent="0.25">
      <c r="A57" s="103"/>
      <c r="B57" s="59" t="s">
        <v>30</v>
      </c>
      <c r="C57" s="30" t="s">
        <v>28</v>
      </c>
      <c r="D57" s="30">
        <v>0</v>
      </c>
      <c r="E57" s="26">
        <v>0</v>
      </c>
      <c r="F57" s="30">
        <v>0</v>
      </c>
      <c r="G57" s="91"/>
      <c r="H57" s="92"/>
      <c r="I57" s="92"/>
      <c r="J57" s="93"/>
      <c r="K57" s="57" t="s">
        <v>147</v>
      </c>
      <c r="L57" s="16"/>
      <c r="M57" s="16"/>
      <c r="N57" s="16"/>
      <c r="O57" s="16"/>
      <c r="P57" s="16"/>
      <c r="Q57" s="16"/>
      <c r="R57" s="16"/>
      <c r="S57" s="16"/>
      <c r="T57" s="16"/>
      <c r="U57" s="16"/>
      <c r="V57" s="16"/>
      <c r="W57" s="16"/>
      <c r="X57" s="16"/>
      <c r="Y57" s="16"/>
      <c r="Z57" s="16"/>
      <c r="AA57" s="16"/>
      <c r="AB57" s="16"/>
    </row>
    <row r="58" spans="1:28" s="19" customFormat="1" ht="39.75" customHeight="1" x14ac:dyDescent="0.25">
      <c r="A58" s="95"/>
      <c r="B58" s="59" t="s">
        <v>31</v>
      </c>
      <c r="C58" s="30" t="s">
        <v>27</v>
      </c>
      <c r="D58" s="26">
        <v>100</v>
      </c>
      <c r="E58" s="26">
        <v>100</v>
      </c>
      <c r="F58" s="26">
        <v>100</v>
      </c>
      <c r="G58" s="91"/>
      <c r="H58" s="92"/>
      <c r="I58" s="92"/>
      <c r="J58" s="93"/>
      <c r="K58" s="57" t="s">
        <v>147</v>
      </c>
      <c r="L58" s="16"/>
      <c r="M58" s="16"/>
      <c r="N58" s="16"/>
      <c r="O58" s="16"/>
      <c r="P58" s="16"/>
      <c r="Q58" s="16"/>
      <c r="R58" s="16"/>
      <c r="S58" s="16"/>
      <c r="T58" s="16"/>
      <c r="U58" s="16"/>
      <c r="V58" s="16"/>
      <c r="W58" s="16"/>
      <c r="X58" s="16"/>
      <c r="Y58" s="16"/>
      <c r="Z58" s="16"/>
      <c r="AA58" s="16"/>
      <c r="AB58" s="16"/>
    </row>
    <row r="59" spans="1:28" s="19" customFormat="1" ht="21" customHeight="1" x14ac:dyDescent="0.25">
      <c r="A59" s="34" t="s">
        <v>47</v>
      </c>
      <c r="B59" s="34"/>
      <c r="C59" s="34"/>
      <c r="D59" s="34"/>
      <c r="E59" s="34"/>
      <c r="F59" s="41"/>
      <c r="G59" s="34"/>
      <c r="H59" s="34"/>
      <c r="I59" s="34"/>
      <c r="J59" s="34"/>
      <c r="K59" s="34"/>
      <c r="L59" s="16"/>
      <c r="M59" s="16"/>
      <c r="N59" s="16"/>
      <c r="O59" s="16"/>
      <c r="P59" s="16"/>
      <c r="Q59" s="16"/>
      <c r="R59" s="16"/>
      <c r="S59" s="16"/>
      <c r="T59" s="16"/>
      <c r="U59" s="16"/>
      <c r="V59" s="16"/>
      <c r="W59" s="16"/>
      <c r="X59" s="16"/>
      <c r="Y59" s="16"/>
      <c r="Z59" s="16"/>
      <c r="AA59" s="16"/>
      <c r="AB59" s="16"/>
    </row>
    <row r="60" spans="1:28" s="19" customFormat="1" ht="6.75" customHeight="1" x14ac:dyDescent="0.25">
      <c r="A60" s="123" t="s">
        <v>46</v>
      </c>
      <c r="B60" s="123"/>
      <c r="C60" s="49"/>
      <c r="D60" s="49"/>
      <c r="E60" s="49"/>
      <c r="F60" s="42"/>
      <c r="G60" s="49"/>
      <c r="H60" s="49"/>
      <c r="I60" s="49"/>
      <c r="J60" s="49"/>
      <c r="K60" s="49"/>
      <c r="L60" s="16"/>
      <c r="M60" s="16"/>
      <c r="N60" s="16"/>
      <c r="O60" s="16"/>
      <c r="P60" s="16"/>
      <c r="Q60" s="16"/>
      <c r="R60" s="16"/>
      <c r="S60" s="16"/>
      <c r="T60" s="16"/>
      <c r="U60" s="16"/>
      <c r="V60" s="16"/>
      <c r="W60" s="16"/>
      <c r="X60" s="16"/>
      <c r="Y60" s="16"/>
      <c r="Z60" s="16"/>
      <c r="AA60" s="16"/>
      <c r="AB60" s="16"/>
    </row>
    <row r="61" spans="1:28" ht="17.25" x14ac:dyDescent="0.3">
      <c r="F61" s="22"/>
    </row>
  </sheetData>
  <mergeCells count="69">
    <mergeCell ref="G57:J57"/>
    <mergeCell ref="G41:J41"/>
    <mergeCell ref="G44:J44"/>
    <mergeCell ref="G45:J45"/>
    <mergeCell ref="G46:J46"/>
    <mergeCell ref="G42:J42"/>
    <mergeCell ref="G43:I43"/>
    <mergeCell ref="A60:B60"/>
    <mergeCell ref="A38:A46"/>
    <mergeCell ref="G39:J39"/>
    <mergeCell ref="A53:K53"/>
    <mergeCell ref="A54:K54"/>
    <mergeCell ref="A48:K48"/>
    <mergeCell ref="A49:K49"/>
    <mergeCell ref="A50:A52"/>
    <mergeCell ref="G50:J50"/>
    <mergeCell ref="G51:I51"/>
    <mergeCell ref="G52:J52"/>
    <mergeCell ref="A47:K47"/>
    <mergeCell ref="A55:K55"/>
    <mergeCell ref="A56:A58"/>
    <mergeCell ref="G58:J58"/>
    <mergeCell ref="G56:J56"/>
    <mergeCell ref="A37:K37"/>
    <mergeCell ref="A35:K35"/>
    <mergeCell ref="G40:J40"/>
    <mergeCell ref="G38:J38"/>
    <mergeCell ref="A36:K36"/>
    <mergeCell ref="M4:M6"/>
    <mergeCell ref="D5:D6"/>
    <mergeCell ref="E5:F5"/>
    <mergeCell ref="G7:J7"/>
    <mergeCell ref="A9:K9"/>
    <mergeCell ref="A4:A6"/>
    <mergeCell ref="B4:B6"/>
    <mergeCell ref="C4:C6"/>
    <mergeCell ref="D4:F4"/>
    <mergeCell ref="G4:J6"/>
    <mergeCell ref="K4:K6"/>
    <mergeCell ref="A8:K8"/>
    <mergeCell ref="A2:K2"/>
    <mergeCell ref="A20:K20"/>
    <mergeCell ref="G23:J23"/>
    <mergeCell ref="G16:J16"/>
    <mergeCell ref="A21:K21"/>
    <mergeCell ref="G17:J17"/>
    <mergeCell ref="G18:J18"/>
    <mergeCell ref="A10:K10"/>
    <mergeCell ref="A11:A19"/>
    <mergeCell ref="G19:J19"/>
    <mergeCell ref="A22:K22"/>
    <mergeCell ref="A23:A31"/>
    <mergeCell ref="G15:J15"/>
    <mergeCell ref="G14:J14"/>
    <mergeCell ref="G24:J24"/>
    <mergeCell ref="G29:J29"/>
    <mergeCell ref="G11:J11"/>
    <mergeCell ref="G12:J12"/>
    <mergeCell ref="G13:J13"/>
    <mergeCell ref="A33:A34"/>
    <mergeCell ref="G32:J32"/>
    <mergeCell ref="G33:J33"/>
    <mergeCell ref="G26:J26"/>
    <mergeCell ref="G27:J27"/>
    <mergeCell ref="G28:J28"/>
    <mergeCell ref="G30:J30"/>
    <mergeCell ref="G31:I31"/>
    <mergeCell ref="G25:J25"/>
    <mergeCell ref="G34:J34"/>
  </mergeCells>
  <phoneticPr fontId="0" type="noConversion"/>
  <pageMargins left="0.78740157480314965" right="0.39370078740157483" top="0.78740157480314965" bottom="0.78740157480314965" header="0.31496062992125984" footer="0.31496062992125984"/>
  <pageSetup paperSize="9" scale="40" fitToWidth="0" fitToHeight="0" orientation="portrait" r:id="rId1"/>
  <rowBreaks count="1" manualBreakCount="1">
    <brk id="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zoomScaleNormal="60" zoomScaleSheetLayoutView="100" workbookViewId="0">
      <selection activeCell="G7" sqref="G7:L7"/>
    </sheetView>
  </sheetViews>
  <sheetFormatPr defaultColWidth="8.7109375" defaultRowHeight="15" x14ac:dyDescent="0.25"/>
  <cols>
    <col min="1" max="1" width="29.28515625" style="10" customWidth="1"/>
    <col min="2" max="2" width="14.7109375" style="10" customWidth="1"/>
    <col min="3" max="3" width="13.42578125" style="10" customWidth="1"/>
    <col min="4" max="4" width="14.42578125" style="10" customWidth="1"/>
    <col min="5" max="5" width="14.5703125" style="10" customWidth="1"/>
    <col min="6" max="6" width="11.85546875" style="10" customWidth="1"/>
    <col min="7" max="7" width="14.85546875" style="10" customWidth="1"/>
    <col min="8" max="8" width="14.140625" style="10" customWidth="1"/>
    <col min="9" max="9" width="10.7109375" style="10" customWidth="1"/>
    <col min="10" max="10" width="14.85546875" style="10" customWidth="1"/>
    <col min="11" max="12" width="12.28515625" style="10" customWidth="1"/>
    <col min="13" max="14" width="10.7109375" style="10" customWidth="1"/>
    <col min="15" max="15" width="12.28515625" style="10" customWidth="1"/>
    <col min="16" max="16" width="10.5703125" style="10" customWidth="1"/>
    <col min="17" max="17" width="12" style="10" customWidth="1"/>
    <col min="18" max="18" width="12.5703125" style="10" customWidth="1"/>
    <col min="19" max="19" width="0.140625" style="10" customWidth="1"/>
    <col min="20" max="16384" width="8.7109375" style="10"/>
  </cols>
  <sheetData>
    <row r="1" spans="1:18" s="12" customFormat="1" ht="42.75" customHeight="1" x14ac:dyDescent="0.25">
      <c r="A1" s="132" t="s">
        <v>157</v>
      </c>
      <c r="B1" s="132"/>
      <c r="C1" s="132"/>
      <c r="D1" s="132"/>
      <c r="E1" s="132"/>
      <c r="F1" s="132"/>
      <c r="G1" s="132"/>
      <c r="H1" s="132"/>
      <c r="I1" s="132"/>
      <c r="J1" s="132"/>
      <c r="K1" s="132"/>
      <c r="L1" s="132"/>
    </row>
    <row r="2" spans="1:18" s="12" customFormat="1" ht="63.75" customHeight="1" x14ac:dyDescent="0.25">
      <c r="A2" s="148" t="s">
        <v>21</v>
      </c>
      <c r="B2" s="149"/>
      <c r="C2" s="148" t="s">
        <v>121</v>
      </c>
      <c r="D2" s="150"/>
      <c r="E2" s="150"/>
      <c r="F2" s="149"/>
      <c r="G2" s="151" t="s">
        <v>122</v>
      </c>
      <c r="H2" s="152"/>
      <c r="I2" s="152"/>
      <c r="J2" s="152"/>
      <c r="K2" s="152"/>
      <c r="L2" s="153"/>
      <c r="M2" s="11"/>
      <c r="N2" s="11"/>
      <c r="O2" s="11"/>
      <c r="P2" s="11"/>
    </row>
    <row r="3" spans="1:18" s="12" customFormat="1" ht="23.25" customHeight="1" x14ac:dyDescent="0.25">
      <c r="A3" s="148">
        <v>1</v>
      </c>
      <c r="B3" s="149"/>
      <c r="C3" s="148">
        <v>2</v>
      </c>
      <c r="D3" s="150"/>
      <c r="E3" s="150"/>
      <c r="F3" s="149"/>
      <c r="G3" s="151">
        <v>3</v>
      </c>
      <c r="H3" s="152"/>
      <c r="I3" s="152"/>
      <c r="J3" s="152"/>
      <c r="K3" s="152"/>
      <c r="L3" s="153"/>
      <c r="M3" s="11"/>
      <c r="N3" s="11"/>
      <c r="O3" s="11"/>
      <c r="P3" s="11"/>
    </row>
    <row r="4" spans="1:18" s="12" customFormat="1" ht="72.75" customHeight="1" x14ac:dyDescent="0.25">
      <c r="A4" s="141" t="s">
        <v>71</v>
      </c>
      <c r="B4" s="142"/>
      <c r="C4" s="143">
        <f>C5+C6</f>
        <v>300.70000000000005</v>
      </c>
      <c r="D4" s="144"/>
      <c r="E4" s="144"/>
      <c r="F4" s="145"/>
      <c r="G4" s="136">
        <f>G5+G6</f>
        <v>300.70000000000005</v>
      </c>
      <c r="H4" s="137"/>
      <c r="I4" s="137"/>
      <c r="J4" s="137"/>
      <c r="K4" s="137"/>
      <c r="L4" s="138"/>
      <c r="M4" s="11"/>
      <c r="N4" s="11"/>
      <c r="O4" s="11"/>
      <c r="P4" s="11"/>
    </row>
    <row r="5" spans="1:18" s="12" customFormat="1" ht="18" customHeight="1" x14ac:dyDescent="0.25">
      <c r="A5" s="134" t="s">
        <v>10</v>
      </c>
      <c r="B5" s="135"/>
      <c r="C5" s="136">
        <v>167.8</v>
      </c>
      <c r="D5" s="137"/>
      <c r="E5" s="137"/>
      <c r="F5" s="138"/>
      <c r="G5" s="136">
        <v>167.8</v>
      </c>
      <c r="H5" s="137"/>
      <c r="I5" s="137"/>
      <c r="J5" s="137"/>
      <c r="K5" s="137"/>
      <c r="L5" s="138"/>
      <c r="M5" s="11"/>
      <c r="N5" s="11"/>
      <c r="O5" s="11"/>
      <c r="P5" s="11"/>
    </row>
    <row r="6" spans="1:18" s="12" customFormat="1" ht="18.600000000000001" customHeight="1" x14ac:dyDescent="0.25">
      <c r="A6" s="134" t="s">
        <v>11</v>
      </c>
      <c r="B6" s="135"/>
      <c r="C6" s="136">
        <v>132.9</v>
      </c>
      <c r="D6" s="137"/>
      <c r="E6" s="137"/>
      <c r="F6" s="138"/>
      <c r="G6" s="136">
        <v>132.9</v>
      </c>
      <c r="H6" s="137"/>
      <c r="I6" s="137"/>
      <c r="J6" s="137"/>
      <c r="K6" s="137"/>
      <c r="L6" s="138"/>
      <c r="M6" s="11"/>
      <c r="N6" s="11"/>
      <c r="O6" s="11"/>
      <c r="P6" s="11"/>
    </row>
    <row r="7" spans="1:18" s="12" customFormat="1" ht="21.75" customHeight="1" x14ac:dyDescent="0.25">
      <c r="A7" s="141" t="s">
        <v>94</v>
      </c>
      <c r="B7" s="142"/>
      <c r="C7" s="136">
        <f>C8+C9</f>
        <v>2324.3000000000002</v>
      </c>
      <c r="D7" s="137"/>
      <c r="E7" s="137"/>
      <c r="F7" s="138"/>
      <c r="G7" s="147">
        <f>G8+G9</f>
        <v>2324.3000000000002</v>
      </c>
      <c r="H7" s="147"/>
      <c r="I7" s="147"/>
      <c r="J7" s="147"/>
      <c r="K7" s="147"/>
      <c r="L7" s="147"/>
      <c r="M7" s="11"/>
      <c r="N7" s="11"/>
      <c r="O7" s="11"/>
      <c r="P7" s="11"/>
    </row>
    <row r="8" spans="1:18" s="12" customFormat="1" ht="18" customHeight="1" x14ac:dyDescent="0.25">
      <c r="A8" s="134" t="s">
        <v>10</v>
      </c>
      <c r="B8" s="135"/>
      <c r="C8" s="136">
        <v>2324.3000000000002</v>
      </c>
      <c r="D8" s="137"/>
      <c r="E8" s="137"/>
      <c r="F8" s="138"/>
      <c r="G8" s="136">
        <v>2324.3000000000002</v>
      </c>
      <c r="H8" s="137"/>
      <c r="I8" s="137"/>
      <c r="J8" s="137"/>
      <c r="K8" s="137"/>
      <c r="L8" s="138"/>
      <c r="M8" s="11"/>
      <c r="N8" s="11"/>
      <c r="O8" s="11"/>
      <c r="P8" s="11"/>
    </row>
    <row r="9" spans="1:18" s="12" customFormat="1" ht="18.600000000000001" customHeight="1" x14ac:dyDescent="0.25">
      <c r="A9" s="134" t="s">
        <v>11</v>
      </c>
      <c r="B9" s="135"/>
      <c r="C9" s="136">
        <v>0</v>
      </c>
      <c r="D9" s="137"/>
      <c r="E9" s="137"/>
      <c r="F9" s="138"/>
      <c r="G9" s="136">
        <v>0</v>
      </c>
      <c r="H9" s="137"/>
      <c r="I9" s="137"/>
      <c r="J9" s="137"/>
      <c r="K9" s="137"/>
      <c r="L9" s="138"/>
      <c r="M9" s="11"/>
      <c r="N9" s="11"/>
      <c r="O9" s="11"/>
      <c r="P9" s="11"/>
    </row>
    <row r="10" spans="1:18" s="12" customFormat="1" ht="69.75" customHeight="1" x14ac:dyDescent="0.25">
      <c r="A10" s="141" t="s">
        <v>95</v>
      </c>
      <c r="B10" s="142"/>
      <c r="C10" s="136">
        <f>C11+C12</f>
        <v>440</v>
      </c>
      <c r="D10" s="137"/>
      <c r="E10" s="137"/>
      <c r="F10" s="138"/>
      <c r="G10" s="136">
        <f>G11+G12</f>
        <v>440</v>
      </c>
      <c r="H10" s="137"/>
      <c r="I10" s="137"/>
      <c r="J10" s="137"/>
      <c r="K10" s="137"/>
      <c r="L10" s="138"/>
      <c r="M10" s="11"/>
      <c r="N10" s="11"/>
      <c r="O10" s="11"/>
      <c r="P10" s="11"/>
    </row>
    <row r="11" spans="1:18" s="12" customFormat="1" ht="18.600000000000001" customHeight="1" x14ac:dyDescent="0.25">
      <c r="A11" s="134" t="s">
        <v>10</v>
      </c>
      <c r="B11" s="135"/>
      <c r="C11" s="136">
        <v>0</v>
      </c>
      <c r="D11" s="137"/>
      <c r="E11" s="137"/>
      <c r="F11" s="138"/>
      <c r="G11" s="136">
        <v>0</v>
      </c>
      <c r="H11" s="137"/>
      <c r="I11" s="137"/>
      <c r="J11" s="137"/>
      <c r="K11" s="137"/>
      <c r="L11" s="138"/>
      <c r="M11" s="11"/>
      <c r="N11" s="11"/>
      <c r="O11" s="11"/>
      <c r="P11" s="11"/>
    </row>
    <row r="12" spans="1:18" s="12" customFormat="1" ht="18.600000000000001" customHeight="1" x14ac:dyDescent="0.25">
      <c r="A12" s="134" t="s">
        <v>11</v>
      </c>
      <c r="B12" s="135"/>
      <c r="C12" s="136">
        <v>440</v>
      </c>
      <c r="D12" s="137"/>
      <c r="E12" s="137"/>
      <c r="F12" s="138"/>
      <c r="G12" s="136">
        <v>440</v>
      </c>
      <c r="H12" s="137"/>
      <c r="I12" s="137"/>
      <c r="J12" s="137"/>
      <c r="K12" s="137"/>
      <c r="L12" s="138"/>
      <c r="M12" s="11"/>
      <c r="N12" s="11"/>
      <c r="O12" s="11"/>
      <c r="P12" s="11"/>
    </row>
    <row r="13" spans="1:18" s="12" customFormat="1" ht="26.45" customHeight="1" x14ac:dyDescent="0.25">
      <c r="A13" s="141" t="s">
        <v>96</v>
      </c>
      <c r="B13" s="142"/>
      <c r="C13" s="136">
        <f>C14+C15</f>
        <v>1785.2</v>
      </c>
      <c r="D13" s="137"/>
      <c r="E13" s="137"/>
      <c r="F13" s="138"/>
      <c r="G13" s="147">
        <f>G14+G15</f>
        <v>1785.2</v>
      </c>
      <c r="H13" s="147"/>
      <c r="I13" s="147"/>
      <c r="J13" s="147"/>
      <c r="K13" s="147"/>
      <c r="L13" s="147"/>
      <c r="M13" s="11"/>
      <c r="N13" s="11"/>
      <c r="O13" s="11"/>
      <c r="P13" s="11"/>
    </row>
    <row r="14" spans="1:18" s="12" customFormat="1" ht="18.600000000000001" customHeight="1" x14ac:dyDescent="0.25">
      <c r="A14" s="134" t="s">
        <v>10</v>
      </c>
      <c r="B14" s="135"/>
      <c r="C14" s="136">
        <v>1785.2</v>
      </c>
      <c r="D14" s="137"/>
      <c r="E14" s="137"/>
      <c r="F14" s="138"/>
      <c r="G14" s="136">
        <v>1785.2</v>
      </c>
      <c r="H14" s="137"/>
      <c r="I14" s="137"/>
      <c r="J14" s="137"/>
      <c r="K14" s="137"/>
      <c r="L14" s="138"/>
      <c r="M14" s="11"/>
      <c r="N14" s="11"/>
      <c r="O14" s="11"/>
      <c r="P14" s="11"/>
    </row>
    <row r="15" spans="1:18" s="12" customFormat="1" ht="18.600000000000001" customHeight="1" x14ac:dyDescent="0.25">
      <c r="A15" s="134" t="s">
        <v>11</v>
      </c>
      <c r="B15" s="135"/>
      <c r="C15" s="136">
        <v>0</v>
      </c>
      <c r="D15" s="137"/>
      <c r="E15" s="137"/>
      <c r="F15" s="138"/>
      <c r="G15" s="136">
        <v>0</v>
      </c>
      <c r="H15" s="137"/>
      <c r="I15" s="137"/>
      <c r="J15" s="137"/>
      <c r="K15" s="137"/>
      <c r="L15" s="138"/>
      <c r="M15" s="11"/>
      <c r="N15" s="11"/>
      <c r="O15" s="11"/>
      <c r="P15" s="11"/>
    </row>
    <row r="16" spans="1:18" ht="78" customHeight="1" x14ac:dyDescent="0.25">
      <c r="A16" s="141" t="s">
        <v>97</v>
      </c>
      <c r="B16" s="142"/>
      <c r="C16" s="143">
        <f>C17+C18</f>
        <v>341</v>
      </c>
      <c r="D16" s="144"/>
      <c r="E16" s="144"/>
      <c r="F16" s="145"/>
      <c r="G16" s="146">
        <f>G17+G18</f>
        <v>341</v>
      </c>
      <c r="H16" s="146"/>
      <c r="I16" s="146"/>
      <c r="J16" s="146"/>
      <c r="K16" s="146"/>
      <c r="L16" s="146"/>
      <c r="M16" s="11"/>
      <c r="N16" s="11"/>
      <c r="O16" s="11"/>
      <c r="P16" s="11"/>
      <c r="Q16" s="12"/>
      <c r="R16" s="12"/>
    </row>
    <row r="17" spans="1:18" ht="16.5" customHeight="1" x14ac:dyDescent="0.25">
      <c r="A17" s="134" t="s">
        <v>10</v>
      </c>
      <c r="B17" s="135"/>
      <c r="C17" s="136">
        <v>309</v>
      </c>
      <c r="D17" s="137"/>
      <c r="E17" s="137"/>
      <c r="F17" s="138"/>
      <c r="G17" s="136">
        <v>309</v>
      </c>
      <c r="H17" s="137"/>
      <c r="I17" s="137"/>
      <c r="J17" s="137"/>
      <c r="K17" s="137"/>
      <c r="L17" s="138"/>
      <c r="M17" s="11"/>
      <c r="N17" s="11"/>
      <c r="O17" s="11"/>
      <c r="P17" s="11"/>
      <c r="Q17" s="12"/>
      <c r="R17" s="12"/>
    </row>
    <row r="18" spans="1:18" ht="22.9" customHeight="1" x14ac:dyDescent="0.25">
      <c r="A18" s="134" t="s">
        <v>11</v>
      </c>
      <c r="B18" s="135"/>
      <c r="C18" s="136">
        <v>32</v>
      </c>
      <c r="D18" s="137"/>
      <c r="E18" s="137"/>
      <c r="F18" s="138"/>
      <c r="G18" s="136">
        <v>32</v>
      </c>
      <c r="H18" s="137"/>
      <c r="I18" s="137"/>
      <c r="J18" s="137"/>
      <c r="K18" s="137"/>
      <c r="L18" s="138"/>
      <c r="M18" s="11"/>
      <c r="N18" s="11"/>
      <c r="O18" s="11"/>
      <c r="P18" s="11"/>
      <c r="Q18" s="11"/>
      <c r="R18" s="11"/>
    </row>
    <row r="19" spans="1:18" ht="28.9" customHeight="1" x14ac:dyDescent="0.25">
      <c r="A19" s="141" t="s">
        <v>98</v>
      </c>
      <c r="B19" s="142"/>
      <c r="C19" s="143">
        <f>C20+C21</f>
        <v>5643.9</v>
      </c>
      <c r="D19" s="144"/>
      <c r="E19" s="144"/>
      <c r="F19" s="145"/>
      <c r="G19" s="143">
        <f>G20+G21</f>
        <v>5643.9</v>
      </c>
      <c r="H19" s="144"/>
      <c r="I19" s="144"/>
      <c r="J19" s="144"/>
      <c r="K19" s="144"/>
      <c r="L19" s="145"/>
      <c r="M19" s="11"/>
      <c r="N19" s="11"/>
      <c r="O19" s="11"/>
      <c r="P19" s="11"/>
      <c r="Q19" s="11"/>
      <c r="R19" s="11"/>
    </row>
    <row r="20" spans="1:18" ht="16.899999999999999" customHeight="1" x14ac:dyDescent="0.25">
      <c r="A20" s="134" t="s">
        <v>10</v>
      </c>
      <c r="B20" s="135"/>
      <c r="C20" s="136">
        <v>5643.9</v>
      </c>
      <c r="D20" s="137"/>
      <c r="E20" s="137"/>
      <c r="F20" s="138"/>
      <c r="G20" s="143">
        <v>5643.9</v>
      </c>
      <c r="H20" s="144"/>
      <c r="I20" s="144"/>
      <c r="J20" s="144"/>
      <c r="K20" s="144"/>
      <c r="L20" s="145"/>
      <c r="M20" s="11"/>
      <c r="N20" s="11"/>
      <c r="O20" s="11"/>
      <c r="P20" s="11"/>
      <c r="Q20" s="11"/>
      <c r="R20" s="11"/>
    </row>
    <row r="21" spans="1:18" ht="18.600000000000001" customHeight="1" x14ac:dyDescent="0.25">
      <c r="A21" s="134" t="s">
        <v>11</v>
      </c>
      <c r="B21" s="135"/>
      <c r="C21" s="136">
        <v>0</v>
      </c>
      <c r="D21" s="137"/>
      <c r="E21" s="137"/>
      <c r="F21" s="138"/>
      <c r="G21" s="136">
        <v>0</v>
      </c>
      <c r="H21" s="137"/>
      <c r="I21" s="137"/>
      <c r="J21" s="137"/>
      <c r="K21" s="137"/>
      <c r="L21" s="138"/>
      <c r="M21" s="11"/>
      <c r="N21" s="11"/>
      <c r="O21" s="11"/>
      <c r="P21" s="11"/>
      <c r="Q21" s="11"/>
      <c r="R21" s="11"/>
    </row>
    <row r="22" spans="1:18" ht="72.75" customHeight="1" x14ac:dyDescent="0.25">
      <c r="A22" s="141" t="s">
        <v>99</v>
      </c>
      <c r="B22" s="142"/>
      <c r="C22" s="143">
        <f>C23</f>
        <v>0</v>
      </c>
      <c r="D22" s="144"/>
      <c r="E22" s="144"/>
      <c r="F22" s="145"/>
      <c r="G22" s="143">
        <f>G23</f>
        <v>0</v>
      </c>
      <c r="H22" s="144"/>
      <c r="I22" s="144"/>
      <c r="J22" s="144"/>
      <c r="K22" s="144"/>
      <c r="L22" s="145"/>
      <c r="M22" s="11"/>
      <c r="N22" s="11"/>
      <c r="O22" s="11"/>
      <c r="P22" s="11"/>
      <c r="Q22" s="11"/>
      <c r="R22" s="11"/>
    </row>
    <row r="23" spans="1:18" ht="19.899999999999999" customHeight="1" x14ac:dyDescent="0.25">
      <c r="A23" s="134" t="s">
        <v>10</v>
      </c>
      <c r="B23" s="135"/>
      <c r="C23" s="136">
        <v>0</v>
      </c>
      <c r="D23" s="137"/>
      <c r="E23" s="137"/>
      <c r="F23" s="138"/>
      <c r="G23" s="136">
        <v>0</v>
      </c>
      <c r="H23" s="137"/>
      <c r="I23" s="137"/>
      <c r="J23" s="137"/>
      <c r="K23" s="137"/>
      <c r="L23" s="138"/>
      <c r="M23" s="11"/>
      <c r="N23" s="11"/>
      <c r="O23" s="11"/>
      <c r="P23" s="11"/>
      <c r="Q23" s="11"/>
      <c r="R23" s="11"/>
    </row>
    <row r="24" spans="1:18" ht="21.6" customHeight="1" x14ac:dyDescent="0.25">
      <c r="A24" s="134" t="s">
        <v>11</v>
      </c>
      <c r="B24" s="135"/>
      <c r="C24" s="136">
        <v>0</v>
      </c>
      <c r="D24" s="137"/>
      <c r="E24" s="137"/>
      <c r="F24" s="138"/>
      <c r="G24" s="136">
        <v>0</v>
      </c>
      <c r="H24" s="137"/>
      <c r="I24" s="137"/>
      <c r="J24" s="137"/>
      <c r="K24" s="137"/>
      <c r="L24" s="138"/>
      <c r="M24" s="11"/>
      <c r="N24" s="11"/>
      <c r="O24" s="11"/>
      <c r="P24" s="11"/>
      <c r="Q24" s="11"/>
      <c r="R24" s="11"/>
    </row>
    <row r="25" spans="1:18" ht="70.5" customHeight="1" x14ac:dyDescent="0.25">
      <c r="A25" s="141" t="s">
        <v>100</v>
      </c>
      <c r="B25" s="142"/>
      <c r="C25" s="143">
        <f>C26+C27</f>
        <v>78.2</v>
      </c>
      <c r="D25" s="144"/>
      <c r="E25" s="144"/>
      <c r="F25" s="145"/>
      <c r="G25" s="143">
        <f>G26+G27</f>
        <v>78.2</v>
      </c>
      <c r="H25" s="144"/>
      <c r="I25" s="144"/>
      <c r="J25" s="144"/>
      <c r="K25" s="144"/>
      <c r="L25" s="145"/>
      <c r="M25" s="11"/>
      <c r="N25" s="11"/>
      <c r="O25" s="11"/>
      <c r="P25" s="11"/>
      <c r="Q25" s="11"/>
      <c r="R25" s="11"/>
    </row>
    <row r="26" spans="1:18" ht="21.6" customHeight="1" x14ac:dyDescent="0.25">
      <c r="A26" s="134" t="s">
        <v>10</v>
      </c>
      <c r="B26" s="135"/>
      <c r="C26" s="136">
        <v>0</v>
      </c>
      <c r="D26" s="137"/>
      <c r="E26" s="137"/>
      <c r="F26" s="138"/>
      <c r="G26" s="136">
        <v>0</v>
      </c>
      <c r="H26" s="137"/>
      <c r="I26" s="137"/>
      <c r="J26" s="137"/>
      <c r="K26" s="137"/>
      <c r="L26" s="138"/>
      <c r="M26" s="11"/>
      <c r="N26" s="11"/>
      <c r="O26" s="11"/>
      <c r="P26" s="11"/>
      <c r="Q26" s="11"/>
      <c r="R26" s="11"/>
    </row>
    <row r="27" spans="1:18" ht="19.149999999999999" customHeight="1" x14ac:dyDescent="0.25">
      <c r="A27" s="134" t="s">
        <v>11</v>
      </c>
      <c r="B27" s="135"/>
      <c r="C27" s="136">
        <v>78.2</v>
      </c>
      <c r="D27" s="137"/>
      <c r="E27" s="137"/>
      <c r="F27" s="138"/>
      <c r="G27" s="136">
        <v>78.2</v>
      </c>
      <c r="H27" s="137"/>
      <c r="I27" s="137"/>
      <c r="J27" s="137"/>
      <c r="K27" s="137"/>
      <c r="L27" s="138"/>
      <c r="M27" s="11"/>
      <c r="N27" s="11"/>
      <c r="O27" s="11"/>
      <c r="P27" s="11"/>
      <c r="Q27" s="11"/>
      <c r="R27" s="11"/>
    </row>
    <row r="28" spans="1:18" ht="74.45" customHeight="1" x14ac:dyDescent="0.25">
      <c r="A28" s="141" t="s">
        <v>101</v>
      </c>
      <c r="B28" s="142"/>
      <c r="C28" s="136">
        <f>C29+C30</f>
        <v>198.4</v>
      </c>
      <c r="D28" s="137"/>
      <c r="E28" s="137"/>
      <c r="F28" s="138"/>
      <c r="G28" s="136">
        <f>G29+G30</f>
        <v>198.4</v>
      </c>
      <c r="H28" s="137"/>
      <c r="I28" s="137"/>
      <c r="J28" s="137"/>
      <c r="K28" s="137"/>
      <c r="L28" s="138"/>
      <c r="M28" s="11"/>
      <c r="N28" s="11"/>
      <c r="O28" s="11"/>
      <c r="P28" s="11"/>
      <c r="Q28" s="11"/>
      <c r="R28" s="11"/>
    </row>
    <row r="29" spans="1:18" ht="22.15" customHeight="1" x14ac:dyDescent="0.25">
      <c r="A29" s="134" t="s">
        <v>10</v>
      </c>
      <c r="B29" s="135"/>
      <c r="C29" s="136">
        <v>105</v>
      </c>
      <c r="D29" s="137"/>
      <c r="E29" s="137"/>
      <c r="F29" s="138"/>
      <c r="G29" s="136">
        <v>105</v>
      </c>
      <c r="H29" s="137"/>
      <c r="I29" s="137"/>
      <c r="J29" s="137"/>
      <c r="K29" s="137"/>
      <c r="L29" s="138"/>
      <c r="M29" s="11"/>
      <c r="N29" s="11"/>
      <c r="O29" s="11"/>
      <c r="P29" s="11"/>
      <c r="Q29" s="11"/>
      <c r="R29" s="11"/>
    </row>
    <row r="30" spans="1:18" ht="19.899999999999999" customHeight="1" x14ac:dyDescent="0.25">
      <c r="A30" s="134" t="s">
        <v>11</v>
      </c>
      <c r="B30" s="135"/>
      <c r="C30" s="136">
        <v>93.4</v>
      </c>
      <c r="D30" s="137"/>
      <c r="E30" s="137"/>
      <c r="F30" s="138"/>
      <c r="G30" s="136">
        <v>93.4</v>
      </c>
      <c r="H30" s="137"/>
      <c r="I30" s="137"/>
      <c r="J30" s="137"/>
      <c r="K30" s="137"/>
      <c r="L30" s="138"/>
      <c r="M30" s="11"/>
      <c r="N30" s="11"/>
      <c r="O30" s="11"/>
      <c r="P30" s="11"/>
      <c r="Q30" s="11"/>
      <c r="R30" s="11"/>
    </row>
    <row r="31" spans="1:18" ht="30" customHeight="1" x14ac:dyDescent="0.25">
      <c r="A31" s="141" t="s">
        <v>102</v>
      </c>
      <c r="B31" s="142"/>
      <c r="C31" s="136">
        <f>C32+C33</f>
        <v>4114.5</v>
      </c>
      <c r="D31" s="137"/>
      <c r="E31" s="137"/>
      <c r="F31" s="138"/>
      <c r="G31" s="136">
        <f>G32+G33</f>
        <v>4114.5</v>
      </c>
      <c r="H31" s="137"/>
      <c r="I31" s="137"/>
      <c r="J31" s="137"/>
      <c r="K31" s="137"/>
      <c r="L31" s="138"/>
      <c r="M31" s="11"/>
      <c r="N31" s="11"/>
      <c r="O31" s="11"/>
      <c r="P31" s="11"/>
      <c r="Q31" s="11"/>
      <c r="R31" s="11"/>
    </row>
    <row r="32" spans="1:18" ht="19.899999999999999" customHeight="1" x14ac:dyDescent="0.25">
      <c r="A32" s="134" t="s">
        <v>10</v>
      </c>
      <c r="B32" s="135"/>
      <c r="C32" s="136">
        <v>4114.5</v>
      </c>
      <c r="D32" s="137"/>
      <c r="E32" s="137"/>
      <c r="F32" s="138"/>
      <c r="G32" s="136">
        <v>4114.5</v>
      </c>
      <c r="H32" s="137"/>
      <c r="I32" s="137"/>
      <c r="J32" s="137"/>
      <c r="K32" s="137"/>
      <c r="L32" s="138"/>
      <c r="M32" s="11"/>
      <c r="N32" s="11"/>
      <c r="O32" s="11"/>
      <c r="P32" s="11"/>
      <c r="Q32" s="11"/>
      <c r="R32" s="11"/>
    </row>
    <row r="33" spans="1:18" ht="19.899999999999999" customHeight="1" x14ac:dyDescent="0.25">
      <c r="A33" s="134" t="s">
        <v>11</v>
      </c>
      <c r="B33" s="135"/>
      <c r="C33" s="136">
        <v>0</v>
      </c>
      <c r="D33" s="137"/>
      <c r="E33" s="137"/>
      <c r="F33" s="138"/>
      <c r="G33" s="136">
        <v>0</v>
      </c>
      <c r="H33" s="137"/>
      <c r="I33" s="137"/>
      <c r="J33" s="137"/>
      <c r="K33" s="137"/>
      <c r="L33" s="138"/>
      <c r="M33" s="11"/>
      <c r="N33" s="11"/>
      <c r="O33" s="11"/>
      <c r="P33" s="11"/>
      <c r="Q33" s="11"/>
      <c r="R33" s="11"/>
    </row>
    <row r="34" spans="1:18" ht="40.5" customHeight="1" x14ac:dyDescent="0.25">
      <c r="A34" s="141" t="s">
        <v>103</v>
      </c>
      <c r="B34" s="142"/>
      <c r="C34" s="136">
        <f>C35+C36</f>
        <v>91.2</v>
      </c>
      <c r="D34" s="137"/>
      <c r="E34" s="137"/>
      <c r="F34" s="138"/>
      <c r="G34" s="136">
        <f>G35+G36</f>
        <v>91.2</v>
      </c>
      <c r="H34" s="137"/>
      <c r="I34" s="137"/>
      <c r="J34" s="137"/>
      <c r="K34" s="137"/>
      <c r="L34" s="138"/>
      <c r="M34" s="11"/>
      <c r="N34" s="11"/>
      <c r="O34" s="11"/>
      <c r="P34" s="11"/>
      <c r="Q34" s="11"/>
      <c r="R34" s="11"/>
    </row>
    <row r="35" spans="1:18" ht="20.45" customHeight="1" x14ac:dyDescent="0.25">
      <c r="A35" s="134" t="s">
        <v>10</v>
      </c>
      <c r="B35" s="135"/>
      <c r="C35" s="136">
        <v>91.2</v>
      </c>
      <c r="D35" s="137"/>
      <c r="E35" s="137"/>
      <c r="F35" s="138"/>
      <c r="G35" s="136">
        <v>91.2</v>
      </c>
      <c r="H35" s="137"/>
      <c r="I35" s="137"/>
      <c r="J35" s="137"/>
      <c r="K35" s="137"/>
      <c r="L35" s="138"/>
      <c r="M35" s="11"/>
      <c r="N35" s="11"/>
      <c r="O35" s="11"/>
      <c r="P35" s="11"/>
      <c r="Q35" s="11"/>
      <c r="R35" s="11"/>
    </row>
    <row r="36" spans="1:18" ht="21" customHeight="1" x14ac:dyDescent="0.25">
      <c r="A36" s="134" t="s">
        <v>11</v>
      </c>
      <c r="B36" s="135"/>
      <c r="C36" s="136">
        <v>0</v>
      </c>
      <c r="D36" s="137"/>
      <c r="E36" s="137"/>
      <c r="F36" s="138"/>
      <c r="G36" s="136">
        <v>0</v>
      </c>
      <c r="H36" s="137"/>
      <c r="I36" s="137"/>
      <c r="J36" s="137"/>
      <c r="K36" s="137"/>
      <c r="L36" s="138"/>
      <c r="M36" s="11"/>
      <c r="N36" s="11"/>
      <c r="O36" s="11"/>
      <c r="P36" s="11"/>
      <c r="Q36" s="11"/>
      <c r="R36" s="11"/>
    </row>
    <row r="37" spans="1:18" ht="33.6" customHeight="1" x14ac:dyDescent="0.25">
      <c r="A37" s="139" t="s">
        <v>104</v>
      </c>
      <c r="B37" s="140"/>
      <c r="C37" s="136">
        <f>C38</f>
        <v>71.5</v>
      </c>
      <c r="D37" s="137"/>
      <c r="E37" s="137"/>
      <c r="F37" s="138"/>
      <c r="G37" s="136">
        <f>G38</f>
        <v>71.5</v>
      </c>
      <c r="H37" s="137"/>
      <c r="I37" s="137"/>
      <c r="J37" s="137"/>
      <c r="K37" s="137"/>
      <c r="L37" s="138"/>
      <c r="M37" s="11"/>
      <c r="N37" s="11"/>
      <c r="O37" s="11"/>
      <c r="P37" s="11"/>
      <c r="Q37" s="11"/>
      <c r="R37" s="11"/>
    </row>
    <row r="38" spans="1:18" ht="21" customHeight="1" x14ac:dyDescent="0.25">
      <c r="A38" s="134" t="s">
        <v>10</v>
      </c>
      <c r="B38" s="135"/>
      <c r="C38" s="136">
        <v>71.5</v>
      </c>
      <c r="D38" s="137"/>
      <c r="E38" s="137"/>
      <c r="F38" s="138"/>
      <c r="G38" s="136">
        <v>71.5</v>
      </c>
      <c r="H38" s="137"/>
      <c r="I38" s="137"/>
      <c r="J38" s="137"/>
      <c r="K38" s="137"/>
      <c r="L38" s="138"/>
      <c r="M38" s="11"/>
      <c r="N38" s="11"/>
      <c r="O38" s="11"/>
      <c r="P38" s="11"/>
      <c r="Q38" s="11"/>
      <c r="R38" s="11"/>
    </row>
    <row r="39" spans="1:18" ht="19.899999999999999" customHeight="1" x14ac:dyDescent="0.25">
      <c r="A39" s="88" t="s">
        <v>40</v>
      </c>
      <c r="B39" s="90"/>
      <c r="C39" s="127">
        <f>C40+C41</f>
        <v>15388.900000000001</v>
      </c>
      <c r="D39" s="128"/>
      <c r="E39" s="128"/>
      <c r="F39" s="129"/>
      <c r="G39" s="127">
        <f>G40+G41</f>
        <v>15388.900000000001</v>
      </c>
      <c r="H39" s="130"/>
      <c r="I39" s="130"/>
      <c r="J39" s="130"/>
      <c r="K39" s="130"/>
      <c r="L39" s="131"/>
      <c r="M39" s="14"/>
      <c r="N39" s="14"/>
      <c r="O39" s="14"/>
      <c r="P39" s="14"/>
      <c r="Q39" s="11"/>
      <c r="R39" s="11"/>
    </row>
    <row r="40" spans="1:18" ht="37.9" customHeight="1" x14ac:dyDescent="0.25">
      <c r="A40" s="88" t="s">
        <v>10</v>
      </c>
      <c r="B40" s="90"/>
      <c r="C40" s="127">
        <f>C5+C8+C11+C14+C17+C20+C23+C26+C29+C32+C35+C38</f>
        <v>14612.400000000001</v>
      </c>
      <c r="D40" s="128"/>
      <c r="E40" s="128"/>
      <c r="F40" s="129"/>
      <c r="G40" s="127">
        <f>G5+G8+G11+G14+G17+G20+G23+G26+G29+G32+G35+G38</f>
        <v>14612.400000000001</v>
      </c>
      <c r="H40" s="130"/>
      <c r="I40" s="130"/>
      <c r="J40" s="130"/>
      <c r="K40" s="130"/>
      <c r="L40" s="131"/>
      <c r="M40" s="14"/>
      <c r="N40" s="14"/>
      <c r="O40" s="14"/>
      <c r="P40" s="14"/>
      <c r="Q40" s="11"/>
      <c r="R40" s="11"/>
    </row>
    <row r="41" spans="1:18" ht="18.75" customHeight="1" x14ac:dyDescent="0.25">
      <c r="A41" s="88" t="s">
        <v>11</v>
      </c>
      <c r="B41" s="90"/>
      <c r="C41" s="127">
        <f>C6+C9+C12+C15+C18+C21+C24+C27+C30+C33+C36</f>
        <v>776.5</v>
      </c>
      <c r="D41" s="128"/>
      <c r="E41" s="128"/>
      <c r="F41" s="129"/>
      <c r="G41" s="127">
        <f>G6+G9+G12+G15+G18+G21+G24+G27+G30+G33+G36</f>
        <v>776.5</v>
      </c>
      <c r="H41" s="130"/>
      <c r="I41" s="130"/>
      <c r="J41" s="130"/>
      <c r="K41" s="130"/>
      <c r="L41" s="131"/>
      <c r="M41" s="12"/>
      <c r="N41" s="12"/>
      <c r="O41" s="12"/>
      <c r="P41" s="12"/>
      <c r="Q41" s="11"/>
      <c r="R41" s="11"/>
    </row>
    <row r="42" spans="1:18" ht="19.5" customHeight="1" x14ac:dyDescent="0.25">
      <c r="A42" s="123" t="s">
        <v>22</v>
      </c>
      <c r="B42" s="123"/>
      <c r="C42" s="123"/>
      <c r="D42" s="123"/>
      <c r="E42" s="123"/>
      <c r="F42" s="123"/>
      <c r="G42" s="123"/>
      <c r="H42" s="123"/>
      <c r="I42" s="123"/>
      <c r="J42" s="123"/>
      <c r="K42" s="123"/>
      <c r="L42" s="123"/>
      <c r="M42" s="13"/>
      <c r="N42" s="13"/>
      <c r="O42" s="13"/>
      <c r="P42" s="13"/>
      <c r="Q42" s="11"/>
      <c r="R42" s="11"/>
    </row>
    <row r="43" spans="1:18" s="16" customFormat="1" ht="11.25" customHeight="1" x14ac:dyDescent="0.25">
      <c r="A43" s="20"/>
      <c r="B43" s="20"/>
      <c r="C43" s="20"/>
      <c r="D43" s="23"/>
      <c r="E43" s="20"/>
      <c r="F43" s="20"/>
      <c r="G43" s="20"/>
      <c r="H43" s="20"/>
      <c r="I43" s="20"/>
      <c r="J43" s="20"/>
      <c r="K43" s="20"/>
      <c r="L43" s="20"/>
      <c r="M43" s="20"/>
      <c r="N43" s="20"/>
      <c r="O43" s="20"/>
      <c r="P43" s="20"/>
      <c r="Q43" s="18"/>
      <c r="R43" s="18"/>
    </row>
    <row r="44" spans="1:18" s="16" customFormat="1" ht="24" customHeight="1" x14ac:dyDescent="0.25">
      <c r="A44" s="21" t="s">
        <v>116</v>
      </c>
      <c r="B44" s="126"/>
      <c r="C44" s="126"/>
      <c r="D44" s="126"/>
      <c r="E44" s="126"/>
      <c r="F44" s="126"/>
      <c r="G44" s="126"/>
      <c r="H44" s="19"/>
      <c r="I44" s="126" t="s">
        <v>117</v>
      </c>
      <c r="J44" s="126"/>
      <c r="K44" s="19"/>
      <c r="L44" s="35"/>
      <c r="M44" s="20"/>
      <c r="Q44" s="18"/>
      <c r="R44" s="18"/>
    </row>
    <row r="45" spans="1:18" s="16" customFormat="1" ht="18.600000000000001" customHeight="1" x14ac:dyDescent="0.25">
      <c r="A45" s="21"/>
      <c r="B45" s="125" t="s">
        <v>23</v>
      </c>
      <c r="C45" s="125"/>
      <c r="D45" s="125"/>
      <c r="E45" s="125"/>
      <c r="F45" s="125"/>
      <c r="G45" s="125"/>
      <c r="H45" s="19"/>
      <c r="I45" s="132" t="s">
        <v>24</v>
      </c>
      <c r="J45" s="132"/>
      <c r="K45" s="19"/>
      <c r="L45" s="18"/>
      <c r="M45" s="18"/>
      <c r="Q45" s="18"/>
      <c r="R45" s="18"/>
    </row>
    <row r="46" spans="1:18" s="16" customFormat="1" ht="21.6" customHeight="1" x14ac:dyDescent="0.25">
      <c r="A46" s="21"/>
      <c r="B46" s="19"/>
      <c r="C46" s="19"/>
      <c r="D46" s="19"/>
      <c r="E46" s="19"/>
      <c r="F46" s="19"/>
      <c r="G46" s="19"/>
      <c r="H46" s="19"/>
      <c r="I46" s="19"/>
      <c r="J46" s="19"/>
      <c r="K46" s="19"/>
      <c r="L46" s="19"/>
      <c r="M46" s="19"/>
      <c r="N46" s="19"/>
      <c r="O46" s="19"/>
      <c r="P46" s="19"/>
      <c r="Q46" s="18"/>
      <c r="R46" s="18"/>
    </row>
    <row r="47" spans="1:18" s="16" customFormat="1" ht="20.45" customHeight="1" x14ac:dyDescent="0.25">
      <c r="A47" s="21" t="s">
        <v>25</v>
      </c>
      <c r="B47" s="126"/>
      <c r="C47" s="126"/>
      <c r="D47" s="126"/>
      <c r="E47" s="126"/>
      <c r="F47" s="126"/>
      <c r="G47" s="126"/>
      <c r="H47" s="19"/>
      <c r="I47" s="133" t="s">
        <v>26</v>
      </c>
      <c r="J47" s="133"/>
      <c r="K47" s="19"/>
      <c r="L47" s="35"/>
      <c r="M47" s="20"/>
      <c r="Q47" s="18"/>
      <c r="R47" s="18"/>
    </row>
    <row r="48" spans="1:18" s="16" customFormat="1" ht="20.45" customHeight="1" x14ac:dyDescent="0.25">
      <c r="A48" s="21"/>
      <c r="B48" s="125" t="s">
        <v>23</v>
      </c>
      <c r="C48" s="125"/>
      <c r="D48" s="125"/>
      <c r="E48" s="125"/>
      <c r="F48" s="125"/>
      <c r="G48" s="125"/>
      <c r="H48" s="19"/>
      <c r="I48" s="132" t="s">
        <v>24</v>
      </c>
      <c r="J48" s="132"/>
      <c r="K48" s="19"/>
      <c r="L48" s="18"/>
      <c r="M48" s="18"/>
      <c r="Q48" s="18"/>
      <c r="R48" s="18"/>
    </row>
    <row r="49" spans="1:12" s="16" customFormat="1" ht="16.5" x14ac:dyDescent="0.25">
      <c r="A49" s="35"/>
      <c r="B49" s="35"/>
      <c r="C49" s="35"/>
      <c r="D49" s="35"/>
      <c r="E49" s="35"/>
      <c r="F49" s="35"/>
      <c r="G49" s="35"/>
      <c r="H49" s="35"/>
      <c r="I49" s="35"/>
      <c r="J49" s="35"/>
      <c r="K49" s="35"/>
      <c r="L49" s="35"/>
    </row>
    <row r="50" spans="1:12" s="16" customFormat="1" x14ac:dyDescent="0.25"/>
  </sheetData>
  <mergeCells count="130">
    <mergeCell ref="A29:B29"/>
    <mergeCell ref="C29:F29"/>
    <mergeCell ref="G29:L29"/>
    <mergeCell ref="A30:B30"/>
    <mergeCell ref="C30:F30"/>
    <mergeCell ref="G30:L30"/>
    <mergeCell ref="A31:B31"/>
    <mergeCell ref="A32:B32"/>
    <mergeCell ref="A33:B33"/>
    <mergeCell ref="C31:F31"/>
    <mergeCell ref="C32:F32"/>
    <mergeCell ref="C33:F33"/>
    <mergeCell ref="G31:L31"/>
    <mergeCell ref="G32:L32"/>
    <mergeCell ref="G33:L33"/>
    <mergeCell ref="A8:B8"/>
    <mergeCell ref="C8:F8"/>
    <mergeCell ref="G8:L8"/>
    <mergeCell ref="A11:B11"/>
    <mergeCell ref="A12:B12"/>
    <mergeCell ref="C11:F11"/>
    <mergeCell ref="C12:F12"/>
    <mergeCell ref="G11:L11"/>
    <mergeCell ref="G12:L12"/>
    <mergeCell ref="A10:B10"/>
    <mergeCell ref="C10:F10"/>
    <mergeCell ref="G10:L10"/>
    <mergeCell ref="A1:L1"/>
    <mergeCell ref="A2:B2"/>
    <mergeCell ref="C2:F2"/>
    <mergeCell ref="G2:L2"/>
    <mergeCell ref="A3:B3"/>
    <mergeCell ref="C3:F3"/>
    <mergeCell ref="G3:L3"/>
    <mergeCell ref="A6:B6"/>
    <mergeCell ref="C6:F6"/>
    <mergeCell ref="G6:L6"/>
    <mergeCell ref="A7:B7"/>
    <mergeCell ref="C7:F7"/>
    <mergeCell ref="G7:L7"/>
    <mergeCell ref="A4:B4"/>
    <mergeCell ref="C4:F4"/>
    <mergeCell ref="G4:L4"/>
    <mergeCell ref="A5:B5"/>
    <mergeCell ref="C5:F5"/>
    <mergeCell ref="G5:L5"/>
    <mergeCell ref="A17:B17"/>
    <mergeCell ref="C17:F17"/>
    <mergeCell ref="G17:L17"/>
    <mergeCell ref="A16:B16"/>
    <mergeCell ref="C16:F16"/>
    <mergeCell ref="G16:L16"/>
    <mergeCell ref="A9:B9"/>
    <mergeCell ref="C9:F9"/>
    <mergeCell ref="G9:L9"/>
    <mergeCell ref="A13:B13"/>
    <mergeCell ref="C13:F13"/>
    <mergeCell ref="G13:L13"/>
    <mergeCell ref="A14:B14"/>
    <mergeCell ref="C14:F14"/>
    <mergeCell ref="G14:L14"/>
    <mergeCell ref="A15:B15"/>
    <mergeCell ref="C15:F15"/>
    <mergeCell ref="G15:L15"/>
    <mergeCell ref="A20:B20"/>
    <mergeCell ref="C20:F20"/>
    <mergeCell ref="G20:L20"/>
    <mergeCell ref="A21:B21"/>
    <mergeCell ref="C21:F21"/>
    <mergeCell ref="G21:L21"/>
    <mergeCell ref="A18:B18"/>
    <mergeCell ref="C18:F18"/>
    <mergeCell ref="G18:L18"/>
    <mergeCell ref="A19:B19"/>
    <mergeCell ref="C19:F19"/>
    <mergeCell ref="G19:L19"/>
    <mergeCell ref="A23:B23"/>
    <mergeCell ref="C23:F23"/>
    <mergeCell ref="G23:L23"/>
    <mergeCell ref="A24:B24"/>
    <mergeCell ref="C24:F24"/>
    <mergeCell ref="G24:L24"/>
    <mergeCell ref="A22:B22"/>
    <mergeCell ref="C22:F22"/>
    <mergeCell ref="G22:L22"/>
    <mergeCell ref="A27:B27"/>
    <mergeCell ref="C27:F27"/>
    <mergeCell ref="G27:L27"/>
    <mergeCell ref="A28:B28"/>
    <mergeCell ref="C28:F28"/>
    <mergeCell ref="G28:L28"/>
    <mergeCell ref="A25:B25"/>
    <mergeCell ref="C25:F25"/>
    <mergeCell ref="G25:L25"/>
    <mergeCell ref="A26:B26"/>
    <mergeCell ref="C26:F26"/>
    <mergeCell ref="G26:L26"/>
    <mergeCell ref="A37:B37"/>
    <mergeCell ref="C37:F37"/>
    <mergeCell ref="G37:L37"/>
    <mergeCell ref="A36:B36"/>
    <mergeCell ref="C36:F36"/>
    <mergeCell ref="G36:L36"/>
    <mergeCell ref="A34:B34"/>
    <mergeCell ref="C34:F34"/>
    <mergeCell ref="G34:L34"/>
    <mergeCell ref="A35:B35"/>
    <mergeCell ref="C35:F35"/>
    <mergeCell ref="G35:L35"/>
    <mergeCell ref="A39:B39"/>
    <mergeCell ref="C39:F39"/>
    <mergeCell ref="G39:L39"/>
    <mergeCell ref="A40:B40"/>
    <mergeCell ref="C40:F40"/>
    <mergeCell ref="G40:L40"/>
    <mergeCell ref="A38:B38"/>
    <mergeCell ref="C38:F38"/>
    <mergeCell ref="G38:L38"/>
    <mergeCell ref="B45:G45"/>
    <mergeCell ref="B47:G47"/>
    <mergeCell ref="B48:G48"/>
    <mergeCell ref="A41:B41"/>
    <mergeCell ref="C41:F41"/>
    <mergeCell ref="G41:L41"/>
    <mergeCell ref="A42:L42"/>
    <mergeCell ref="B44:G44"/>
    <mergeCell ref="I44:J44"/>
    <mergeCell ref="I45:J45"/>
    <mergeCell ref="I47:J47"/>
    <mergeCell ref="I48:J48"/>
  </mergeCells>
  <phoneticPr fontId="0" type="noConversion"/>
  <pageMargins left="0.78740157480314965" right="0.39370078740157483" top="0.78740157480314965" bottom="0.78740157480314965"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мероприятия</vt:lpstr>
      <vt:lpstr>показатели</vt:lpstr>
      <vt:lpstr>кредиторка</vt:lpstr>
      <vt:lpstr>кредиторка!Область_печати</vt:lpstr>
      <vt:lpstr>мероприятия!Область_печати</vt:lpstr>
      <vt:lpstr>показатели!Область_печати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ГлБухгалтер</dc:creator>
  <cp:lastModifiedBy>User</cp:lastModifiedBy>
  <cp:lastPrinted>2024-03-14T07:34:47Z</cp:lastPrinted>
  <dcterms:created xsi:type="dcterms:W3CDTF">2019-02-27T06:13:22Z</dcterms:created>
  <dcterms:modified xsi:type="dcterms:W3CDTF">2024-03-14T07:37:11Z</dcterms:modified>
</cp:coreProperties>
</file>