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990" activeTab="1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2">кредиторка!$A$1:$M$41</definedName>
    <definedName name="_xlnm.Print_Area" localSheetId="1">показатели!$A$1:$K$62</definedName>
  </definedNames>
  <calcPr calcId="144525"/>
</workbook>
</file>

<file path=xl/calcChain.xml><?xml version="1.0" encoding="utf-8"?>
<calcChain xmlns="http://schemas.openxmlformats.org/spreadsheetml/2006/main">
  <c r="C27" i="3" l="1"/>
  <c r="G9" i="3"/>
  <c r="C9" i="3"/>
  <c r="C22" i="1"/>
  <c r="R16" i="1"/>
  <c r="G33" i="3" l="1"/>
  <c r="C33" i="3"/>
  <c r="G32" i="3"/>
  <c r="G31" i="3" s="1"/>
  <c r="C32" i="3"/>
  <c r="C31" i="3" s="1"/>
  <c r="G26" i="3"/>
  <c r="C26" i="3"/>
  <c r="G23" i="3"/>
  <c r="C23" i="3"/>
  <c r="G20" i="3"/>
  <c r="C20" i="3"/>
  <c r="G17" i="3"/>
  <c r="C17" i="3"/>
  <c r="C14" i="3"/>
  <c r="G11" i="3"/>
  <c r="C11" i="3"/>
  <c r="G8" i="3"/>
  <c r="C8" i="3"/>
  <c r="G4" i="3"/>
  <c r="C4" i="3"/>
  <c r="O31" i="1"/>
  <c r="N31" i="1"/>
  <c r="J31" i="1"/>
  <c r="I31" i="1"/>
  <c r="F31" i="1"/>
  <c r="E31" i="1"/>
  <c r="D31" i="1"/>
  <c r="C31" i="1"/>
  <c r="R30" i="1"/>
  <c r="L30" i="1"/>
  <c r="G30" i="1"/>
  <c r="B30" i="1"/>
  <c r="B31" i="1" s="1"/>
  <c r="P28" i="1"/>
  <c r="O28" i="1"/>
  <c r="N28" i="1"/>
  <c r="M28" i="1"/>
  <c r="K28" i="1"/>
  <c r="J28" i="1"/>
  <c r="I28" i="1"/>
  <c r="H28" i="1"/>
  <c r="F28" i="1"/>
  <c r="E28" i="1"/>
  <c r="D28" i="1"/>
  <c r="C28" i="1"/>
  <c r="R27" i="1"/>
  <c r="L27" i="1"/>
  <c r="G27" i="1"/>
  <c r="G28" i="1" s="1"/>
  <c r="B27" i="1"/>
  <c r="B28" i="1" s="1"/>
  <c r="P25" i="1"/>
  <c r="O25" i="1"/>
  <c r="N25" i="1"/>
  <c r="M25" i="1"/>
  <c r="J25" i="1"/>
  <c r="I25" i="1"/>
  <c r="H25" i="1"/>
  <c r="F25" i="1"/>
  <c r="R24" i="1"/>
  <c r="L24" i="1"/>
  <c r="G24" i="1"/>
  <c r="B24" i="1"/>
  <c r="R23" i="1"/>
  <c r="L23" i="1"/>
  <c r="G23" i="1"/>
  <c r="B23" i="1"/>
  <c r="P22" i="1"/>
  <c r="O22" i="1"/>
  <c r="N22" i="1"/>
  <c r="M22" i="1"/>
  <c r="K22" i="1"/>
  <c r="K25" i="1" s="1"/>
  <c r="J22" i="1"/>
  <c r="I22" i="1"/>
  <c r="H22" i="1"/>
  <c r="E22" i="1"/>
  <c r="E25" i="1" s="1"/>
  <c r="D22" i="1"/>
  <c r="D25" i="1" s="1"/>
  <c r="R21" i="1"/>
  <c r="L21" i="1"/>
  <c r="G21" i="1"/>
  <c r="B21" i="1"/>
  <c r="P19" i="1"/>
  <c r="O19" i="1"/>
  <c r="N19" i="1"/>
  <c r="M19" i="1"/>
  <c r="K19" i="1"/>
  <c r="J19" i="1"/>
  <c r="I19" i="1"/>
  <c r="H19" i="1"/>
  <c r="F19" i="1"/>
  <c r="E19" i="1"/>
  <c r="D19" i="1"/>
  <c r="C19" i="1"/>
  <c r="R18" i="1"/>
  <c r="L18" i="1"/>
  <c r="G18" i="1"/>
  <c r="B18" i="1"/>
  <c r="R17" i="1"/>
  <c r="L17" i="1"/>
  <c r="G17" i="1"/>
  <c r="B17" i="1"/>
  <c r="L16" i="1"/>
  <c r="G16" i="1"/>
  <c r="B16" i="1"/>
  <c r="R15" i="1"/>
  <c r="L15" i="1"/>
  <c r="G15" i="1"/>
  <c r="B15" i="1"/>
  <c r="R14" i="1"/>
  <c r="L14" i="1"/>
  <c r="G14" i="1"/>
  <c r="B14" i="1"/>
  <c r="B19" i="1" s="1"/>
  <c r="P12" i="1"/>
  <c r="O12" i="1"/>
  <c r="N12" i="1"/>
  <c r="M12" i="1"/>
  <c r="K12" i="1"/>
  <c r="J12" i="1"/>
  <c r="I12" i="1"/>
  <c r="H12" i="1"/>
  <c r="H32" i="1" s="1"/>
  <c r="F12" i="1"/>
  <c r="D12" i="1"/>
  <c r="C12" i="1"/>
  <c r="R11" i="1"/>
  <c r="L11" i="1"/>
  <c r="G11" i="1"/>
  <c r="B11" i="1"/>
  <c r="L10" i="1"/>
  <c r="G10" i="1"/>
  <c r="E10" i="1"/>
  <c r="E12" i="1" s="1"/>
  <c r="B10" i="1"/>
  <c r="B12" i="1" s="1"/>
  <c r="G31" i="1" l="1"/>
  <c r="L31" i="1"/>
  <c r="Q11" i="1"/>
  <c r="P32" i="1"/>
  <c r="L19" i="1"/>
  <c r="Q19" i="1" s="1"/>
  <c r="B22" i="1"/>
  <c r="J32" i="1"/>
  <c r="O32" i="1"/>
  <c r="Q14" i="1"/>
  <c r="L22" i="1"/>
  <c r="Q22" i="1" s="1"/>
  <c r="L25" i="1"/>
  <c r="Q17" i="1"/>
  <c r="Q18" i="1"/>
  <c r="R19" i="1"/>
  <c r="Q21" i="1"/>
  <c r="Q23" i="1"/>
  <c r="Q24" i="1"/>
  <c r="R25" i="1"/>
  <c r="Q27" i="1"/>
  <c r="E32" i="1"/>
  <c r="R32" i="1" s="1"/>
  <c r="Q10" i="1"/>
  <c r="F32" i="1"/>
  <c r="K32" i="1"/>
  <c r="N32" i="1"/>
  <c r="Q15" i="1"/>
  <c r="Q16" i="1"/>
  <c r="I32" i="1"/>
  <c r="D32" i="1"/>
  <c r="G22" i="1"/>
  <c r="R22" i="1"/>
  <c r="G25" i="1"/>
  <c r="R28" i="1"/>
  <c r="Q31" i="1"/>
  <c r="Q30" i="1"/>
  <c r="G19" i="1"/>
  <c r="R12" i="1"/>
  <c r="G12" i="1"/>
  <c r="L28" i="1"/>
  <c r="Q28" i="1" s="1"/>
  <c r="R31" i="1"/>
  <c r="M32" i="1"/>
  <c r="R10" i="1"/>
  <c r="L12" i="1"/>
  <c r="C25" i="1"/>
  <c r="B25" i="1" s="1"/>
  <c r="Q25" i="1" s="1"/>
  <c r="C32" i="1" l="1"/>
  <c r="B32" i="1" s="1"/>
  <c r="G32" i="1"/>
  <c r="Q12" i="1"/>
  <c r="L32" i="1"/>
  <c r="Q32" i="1" s="1"/>
</calcChain>
</file>

<file path=xl/sharedStrings.xml><?xml version="1.0" encoding="utf-8"?>
<sst xmlns="http://schemas.openxmlformats.org/spreadsheetml/2006/main" count="230" uniqueCount="141">
  <si>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</si>
  <si>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</si>
  <si>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</si>
  <si>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</si>
  <si>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</si>
  <si>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</si>
  <si>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</si>
  <si>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</si>
  <si>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</si>
  <si>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</si>
  <si>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</si>
  <si>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</si>
  <si>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ВСЕГО подпрограмма «Сохранение музейно-выставочных коллекций»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</si>
  <si>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</si>
  <si>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</si>
  <si>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</si>
  <si>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</si>
  <si>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</si>
  <si>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</si>
  <si>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</si>
  <si>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</si>
  <si>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</si>
  <si>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</si>
  <si>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Руководитель</t>
  </si>
  <si>
    <t>(подпись)</t>
  </si>
  <si>
    <t>ФИО</t>
  </si>
  <si>
    <t>Главный бухгалтер</t>
  </si>
  <si>
    <t>Таранова М.Я.</t>
  </si>
  <si>
    <t>Золотарева М.С.</t>
  </si>
  <si>
    <t>%</t>
  </si>
  <si>
    <t>ед.</t>
  </si>
  <si>
    <t>чел.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</si>
  <si>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</si>
  <si>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</si>
  <si>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</si>
  <si>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</si>
  <si>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</si>
  <si>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</si>
  <si>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</si>
  <si>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</si>
  <si>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</si>
  <si>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</si>
  <si>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>ИТОГО в т.ч.</t>
  </si>
  <si>
    <t>Подпрограмма «Сохранение музейно-выставочных коллекций»</t>
  </si>
  <si>
    <t>Подпрограмма «Организация киновидеопоказа и культурно-досуговой и социально значимой деятельности»</t>
  </si>
  <si>
    <t>Подпрограмма «Организация театральной деятельности»</t>
  </si>
  <si>
    <t>Подпрограмма «Организация информационно - библиотечного обслуживания населения»</t>
  </si>
  <si>
    <t>Подпрограмма «Обеспечение выполнения функций казенных учреждений, обслуживающих учреждения культуры»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</si>
  <si>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</si>
  <si>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</si>
  <si>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 xml:space="preserve"> план 2021 года</t>
  </si>
  <si>
    <t>факт 1 кв. 2021 год</t>
  </si>
  <si>
    <t>Количество опубликованных музейных предметов основного Музейного фонда, опубликованных на экспозициях, выставках</t>
  </si>
  <si>
    <t xml:space="preserve">Число посетителей музейных экспозиций, выставок, в том числе экскурсий, музейных уроков и лекций </t>
  </si>
  <si>
    <t xml:space="preserve">Динамика объема музейного фонда (всего) по сравнению с предыдущим периодом  </t>
  </si>
  <si>
    <t xml:space="preserve">Доля музейных предметов, музейных коллекций, прошедших реставрацию и консервацию к общему объему музейного фонда </t>
  </si>
  <si>
    <t xml:space="preserve">Количество  музейных предметов, музейных коллекций, прошедших реставрацию и консервацию </t>
  </si>
  <si>
    <t>Количество экспозиций (выставок) музеев,  выездных выставок</t>
  </si>
  <si>
    <t>м2</t>
  </si>
  <si>
    <t>2020 год</t>
  </si>
  <si>
    <t xml:space="preserve"> Доля новых концертных программ (длительностью не менее 60 минут) в общем количестве концертных программ МБУ "ДК "Текстильщик" </t>
  </si>
  <si>
    <t xml:space="preserve">Число зрителей, посещающих концертные программы МАУК ЦКД "Дружба", МБУ "ДК "Текстильщик"
</t>
  </si>
  <si>
    <t>Динамика количества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по сравнению с предыдущим отчетным периодом в МАУК ЦКД «Дружба», МБУ «ДК «Текстильщик»</t>
  </si>
  <si>
    <t xml:space="preserve">Количество музейных предметов, прошедших формирование, учет, изучение, обеспечение физического сохранения и безопасности </t>
  </si>
  <si>
    <t xml:space="preserve">Средняя заполняемость зала, посещающих концертные программы МАУК ЦКД "Дружба", МБУ "ДК "Текстильщик"
</t>
  </si>
  <si>
    <t xml:space="preserve"> 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МАУК ЦКД «Дружба», МБУ «ДК «Текстильщик» </t>
  </si>
  <si>
    <t xml:space="preserve">Динамика числа зрителей, посещающих кинофильмы МАУК ЦКД «Дружба», к предыдущему отчетному периоду </t>
  </si>
  <si>
    <t>Число зрителей, посещающих кинофильмы МАУК ЦКД «Дружба»</t>
  </si>
  <si>
    <t xml:space="preserve">Доля мероприятий для взрослых от общего количества проведенных мероприятий МБУ «ДК «Текстильщик» 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</si>
  <si>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 МАУК ЦКД «Дружба» </t>
  </si>
  <si>
    <t xml:space="preserve">Количество клубных формирований МАУК ЦКД «Дружба», МБУ «ДК «Текстильщик» </t>
  </si>
  <si>
    <t xml:space="preserve">Охват населения информированием о деятельности в сфере «Культура» </t>
  </si>
  <si>
    <t xml:space="preserve">Доля территории музея-заповедника, на которой были проведены мероприятия по обеспечению сохранности и целостности историко-архитектурного комплекса, к общей территории музея-заповедника  МБУ «Парк культуры и отдыха»          </t>
  </si>
  <si>
    <t xml:space="preserve">Площадь территории, подлежащей физической сохранности и целостности историко-архитектурного комплекса, исторической среды и ландшафтов, входящих в состав музеев-заповедников МБУ «Парк культуры и отдыха»  </t>
  </si>
  <si>
    <t xml:space="preserve">Динамика числа зрителей, посещающих спектакли (театральных постановок) к предыдущему отчетному периоду </t>
  </si>
  <si>
    <t xml:space="preserve">Число зрителей,  посещающих спектакли (театральные постановки) </t>
  </si>
  <si>
    <t xml:space="preserve">Доля новых и (или) капитально-возобновленных постановок в текущем репертуаре МАУ «КДТ» </t>
  </si>
  <si>
    <t xml:space="preserve">Количество новых (капитально-возобновленных) постановок МАУ «КДТ» </t>
  </si>
  <si>
    <t xml:space="preserve">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 «КДТ»               </t>
  </si>
  <si>
    <t xml:space="preserve">Количество клубных формирований МАУ «КДТ» </t>
  </si>
  <si>
    <t>Динамика количества проведенных культурно-массовых мероприятий МАУ «КДТ» по сравнению с предыдущим отчетным периодом</t>
  </si>
  <si>
    <t>Количество проведенных культурно-массовых мероприятий (иной деятельности, в результате которой сохраняются, создаются, распространяются и осваиваются культурные ценности) МАУ «КДТ»</t>
  </si>
  <si>
    <t>Количество посещений библиотек (на одного жителя в год)</t>
  </si>
  <si>
    <t xml:space="preserve">Охват населения библиотечным обслуживанием </t>
  </si>
  <si>
    <t>Количество размещенных материалов МКУК ЦГБС (выставки, презентации) в социальных сетях</t>
  </si>
  <si>
    <t>раз.</t>
  </si>
  <si>
    <t xml:space="preserve">Количество учреждений, обслуживаемых МКУ «Центр ресурсного обеспечения» </t>
  </si>
  <si>
    <t>Задача: Проведение ремонтно-реставрационных работ, восстановление и сохранение музейно-выставичных и художественныхколлекций, музеев-заповедников</t>
  </si>
  <si>
    <t>ежеквартальный (нарастающим итогом), за 1 квартал 2021 год</t>
  </si>
  <si>
    <t xml:space="preserve">  Кредиторская задолженность, сложившаяся на 01.01.2021г., по мероприятиям, реализуемым в рамках муниципальной программы                                                                                   «Сохранение и развитие культуры на территории городского округа - город Камышин»</t>
  </si>
  <si>
    <t>Сумма кредиторской задолженности, сложившейся на 01.01.2021, тыс.рублей</t>
  </si>
  <si>
    <t>Кассовые расходы по погашению кредиторской задолженности в 2021 году, тыс.рублей</t>
  </si>
  <si>
    <t xml:space="preserve">МБУК КИКМ                                                       1.Финансовое обеспечение выполнения 
муниципального задания на оказание 
муниципальных услуг (выполнение работ)
</t>
  </si>
  <si>
    <t xml:space="preserve">Материально-техническое обеспечение
</t>
  </si>
  <si>
    <t xml:space="preserve">ДРУЖБА                                                                   2.Финансовое обеспечение выполнения 
муниципального задания на оказание 
муниципальных услуг (выполнение работ)
</t>
  </si>
  <si>
    <t xml:space="preserve">ДК ТЕКСТИЛЬЩИК                                                                3.Финансовое обеспечение выполнения 
муниципального задания на оказание 
муниципальных услуг (выполнение работ)
</t>
  </si>
  <si>
    <t xml:space="preserve">Поддержка добровольческих (волонтерских) и 
некоммерческих организаций
</t>
  </si>
  <si>
    <t>4.Освещение в СМИ информации о деятельностив сфере культуры и обеспечение социально значимых связей с общественностью</t>
  </si>
  <si>
    <t xml:space="preserve">ПАРК КУЛЬТУРЫ И ОТДЫХА                     5.Финансовое обеспечение выполнения 
муниципального задания на оказание 
муниципальных услуг (выполнение работ)
</t>
  </si>
  <si>
    <t xml:space="preserve">МАУ КДТ                                                              6,.Финансовое обеспечение выполнения 
муниципального задания на оказание 
муниципальных услуг (выполнение работ)
</t>
  </si>
  <si>
    <t>7.Обеспечение выполнения функций казенного учреждения</t>
  </si>
  <si>
    <t>8.Обеспечение выполнения функций казенного учреждения</t>
  </si>
  <si>
    <t xml:space="preserve">  о ходе реализации муниципальной программы  «Сохранение и развитие культуры на территории городского округа - город Камышин»,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городского округа - город Камышин  от «30» декабря 2020 г.  № 1686-п </t>
  </si>
  <si>
    <t xml:space="preserve">Динамика количества созданных экспозиций (выставок) в стационарных условиях по сравнению с предыдущим отчетным периодом </t>
  </si>
  <si>
    <t>(стационар, вне стационара)</t>
  </si>
  <si>
    <t xml:space="preserve">Доля территории музея-заповедника, на которой были проведены мероприятия по обеспечению сохранности и целостности историко-архитектурного комплекса, к общей территории музея-заповедника МБУК "КИКМ" </t>
  </si>
  <si>
    <t>Площадь территории, подлежащей сохранности и целостности историко-архитектурного комплекса, исторической среды и ландшафтов входящих в состав музеев-заповедников МБУК "КИКМ"</t>
  </si>
  <si>
    <t>1.5.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</si>
  <si>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 xml:space="preserve">1. Цель: Обеспечение насклкния условиями и услугами, предоставляемыми учреждениями сферы культуры, для приобщения граждан к участию в культурной жизни на территории городского округа - город Камышин </t>
  </si>
  <si>
    <t>Задачи: Создание условий доступности участия населения и гостей города Камышина в культурно-массовом отдыхе</t>
  </si>
  <si>
    <t>Задачи: Организация и проведение спектаклей театра и культурно-массовых мероприятий города Камышина</t>
  </si>
  <si>
    <t xml:space="preserve">Задачи: Организация библиотечного обслуживания населения Камышина, комплектование и обеспечение сохранности библиотечных фондов муниципальных библиотек
</t>
  </si>
  <si>
    <t>Задачи:  Осуществление ведение бухгалтерской, финансовой и нологовой деятельности, предусмотренной действующим законодательством РФ, а также иной деятельности связанной обслуживанием зданий и сооружений учреждений культуры и Комитета по культуре Администрации городского округа</t>
  </si>
  <si>
    <t>Цель: Обеспечение устойчивого функционирования и развития учреждений культуры и Комитета по культуре Администрации городского округа в части финансово-экономической деятельности, технического обеспечения</t>
  </si>
  <si>
    <t>Цель: Обеспечение равного доступа к услугам, информации, культурным ценностям и развитие интеллектуального уровня населения</t>
  </si>
  <si>
    <t xml:space="preserve">Цель: Удовлетворение и создание духовных потребностей зрителей в сценическом искусстве, а так же организация общегородских мероприятий </t>
  </si>
  <si>
    <t>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</si>
  <si>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Цель: Сохранение и развитие инфраструктуры, обеспечивающей сохранность музейных ценностей и обеспечение к ним доступа граждан</t>
  </si>
  <si>
    <t xml:space="preserve">1.1.1. Финансовое обеспечение выполнения 
муниципального задания на оказание 
муниципальных услуг (выполнение работ) </t>
  </si>
  <si>
    <t>1.1.2.Материально-техническое обеспечение МБУК КИКМ</t>
  </si>
  <si>
    <t xml:space="preserve">1.1. Сохранение и развитие инфраструктуры, обеспечивающей сохранность музейных ценностей и обеспечение к ним доступа граждан
</t>
  </si>
  <si>
    <t xml:space="preserve">1.2.1.Финансовое обеспечение выполнения 
муниципального задания на оказание 
муниципальных услуг (выполнение работ) в МАУК ЦКД «Дружба»
</t>
  </si>
  <si>
    <t xml:space="preserve">1.2.2. Финансовое обеспечение выполнения 
муниципального задания на оказание 
муниципальных услуг (выполнение работ) в МБУ ДК «Текстильщик»
</t>
  </si>
  <si>
    <t>1.2.3. Поддержка добровольческих (волонтерских) и 
некоммерческих организаций</t>
  </si>
  <si>
    <t>1.2.4. Освещение в СМИ информации о деятельностив сфере культуры и обеспечение социально значимых связей с общественностью</t>
  </si>
  <si>
    <t>1.2.5. Финансовое обеспечение выполнения 
муниципального задания на оказание 
муниципальных услуг (выполнение работ) в МБУ «Парк культуры и отдыха»</t>
  </si>
  <si>
    <t xml:space="preserve">1.3.1. Финансовое обеспечение выполнения 
муниципального задания на оказание 
муниципальных услуг (выполнение работ) МАУ «КДТ»
</t>
  </si>
  <si>
    <t>1.3.2. Поддержка творческой деятельности  муниципальных театров в населенных пунктах с численностью населения до 300 тысяч человек, в том числе:</t>
  </si>
  <si>
    <t>1.3.2.1. создание новых постановок и показ спектаклей на стационаре</t>
  </si>
  <si>
    <t>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</t>
  </si>
  <si>
    <t>1.4.1. Обеспечение выполнения функций казенного учреждения МКУК ЦГБС</t>
  </si>
  <si>
    <t>1.5.1. Обеспечение выполнения функций казенного учреждения МКУ «Центр ресурсного обеспечения»</t>
  </si>
  <si>
    <t>1.1.1. Финансовое обеспечение выполнения муниципального задания на оказание муниципальных услуг (выполнение работ)                                                                               1.1.2. Материально-техническое обеспечение</t>
  </si>
  <si>
    <t xml:space="preserve">1.2.1.-1.2.2. Финансовое  обеспечение выполнения муниципального задания на оказание муниципальных услуг (выполнение работ), в МАУК ЦКД "Дружба", МБУ ДК "Текстильщик"   
1.2.3. Поддержка добровольческих (волонтерских) и некоммерческих организаций   </t>
  </si>
  <si>
    <t>1.2.4. Освещение в СМИ информации о деятельности в сфере культуры и обеспечение социально значимых связей с общественностью</t>
  </si>
  <si>
    <t xml:space="preserve">1.2.5. Финансовое обеспечение выполнения муниципального задания на оказание муниципальных услуг (выполнение работ), в МБУ "Парк культуры и отдыха"  </t>
  </si>
  <si>
    <t xml:space="preserve">1.3.1. Финансовое обеспечение выполнения муниципального задания на оказание муниципальных услуг (выполнение работ), в МАУ "КДТ" 1.3.2. Поддержка творческой деятельности  муниципальных театров в населенных пунктах с численностью населения до 300 тысяч человек, в том числе:                                                    1.3.2.1. создание новых постановок и показ спектаклей на стационаре   1.3.2.2. укрепление материально-технической базы муниципальных театров, включая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работы)
          </t>
  </si>
  <si>
    <t xml:space="preserve">1.4.1. Обеспечение выполнения функций казенного учреждения МКУК "ЦГБС" 
</t>
  </si>
  <si>
    <t xml:space="preserve">1.5.1. Обеспечение выполнения функций казенного учреждения МКУ "Центр ресурсного обеспечения"       
</t>
  </si>
  <si>
    <t>Достижение индикатора планируется до конца 2021 года</t>
  </si>
  <si>
    <t>6,5 это только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</si>
</sst>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justify"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2" zoomScale="75" zoomScaleNormal="75" workbookViewId="0">
      <selection activeCell="A25" sqref="A25"/>
    </sheetView>
  </sheetViews>
  <sheetFormatPr defaultRowHeight="15" x14ac:dyDescent="0.25"/>
  <cols>
    <col min="1" max="1" width="29.28515625" customWidth="1"/>
    <col min="2" max="2" width="14.710937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40.9" customHeight="1" x14ac:dyDescent="0.25">
      <c r="A2" s="71" t="s">
        <v>102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6.5" customHeight="1" x14ac:dyDescent="0.25">
      <c r="A3" s="70" t="s">
        <v>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6.5" x14ac:dyDescent="0.25">
      <c r="A4" s="1"/>
    </row>
    <row r="5" spans="1:18" ht="16.5" customHeight="1" x14ac:dyDescent="0.25">
      <c r="A5" s="72" t="s">
        <v>1</v>
      </c>
      <c r="B5" s="73" t="s">
        <v>2</v>
      </c>
      <c r="C5" s="74"/>
      <c r="D5" s="74"/>
      <c r="E5" s="74"/>
      <c r="F5" s="75"/>
      <c r="G5" s="73" t="s">
        <v>3</v>
      </c>
      <c r="H5" s="74"/>
      <c r="I5" s="74"/>
      <c r="J5" s="74"/>
      <c r="K5" s="75"/>
      <c r="L5" s="73" t="s">
        <v>4</v>
      </c>
      <c r="M5" s="74"/>
      <c r="N5" s="74"/>
      <c r="O5" s="74"/>
      <c r="P5" s="75"/>
      <c r="Q5" s="76" t="s">
        <v>5</v>
      </c>
      <c r="R5" s="76" t="s">
        <v>6</v>
      </c>
    </row>
    <row r="6" spans="1:18" ht="191.25" customHeight="1" x14ac:dyDescent="0.25">
      <c r="A6" s="72"/>
      <c r="B6" s="59" t="s">
        <v>7</v>
      </c>
      <c r="C6" s="59" t="s">
        <v>8</v>
      </c>
      <c r="D6" s="59" t="s">
        <v>9</v>
      </c>
      <c r="E6" s="59" t="s">
        <v>10</v>
      </c>
      <c r="F6" s="59" t="s">
        <v>11</v>
      </c>
      <c r="G6" s="59" t="s">
        <v>7</v>
      </c>
      <c r="H6" s="59" t="s">
        <v>8</v>
      </c>
      <c r="I6" s="59" t="s">
        <v>9</v>
      </c>
      <c r="J6" s="59" t="s">
        <v>10</v>
      </c>
      <c r="K6" s="59" t="s">
        <v>11</v>
      </c>
      <c r="L6" s="59" t="s">
        <v>7</v>
      </c>
      <c r="M6" s="59" t="s">
        <v>8</v>
      </c>
      <c r="N6" s="59" t="s">
        <v>9</v>
      </c>
      <c r="O6" s="59" t="s">
        <v>10</v>
      </c>
      <c r="P6" s="59" t="s">
        <v>11</v>
      </c>
      <c r="Q6" s="77"/>
      <c r="R6" s="77"/>
    </row>
    <row r="7" spans="1:18" ht="16.5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</row>
    <row r="8" spans="1:18" ht="24" customHeight="1" x14ac:dyDescent="0.25">
      <c r="A8" s="78" t="s">
        <v>108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1:18" ht="25.5" customHeight="1" x14ac:dyDescent="0.25">
      <c r="A9" s="67" t="s">
        <v>120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1:18" ht="123.6" customHeight="1" x14ac:dyDescent="0.25">
      <c r="A10" s="55" t="s">
        <v>118</v>
      </c>
      <c r="B10" s="5">
        <f>E10+F10</f>
        <v>13061.2</v>
      </c>
      <c r="C10" s="6">
        <v>0</v>
      </c>
      <c r="D10" s="6">
        <v>0</v>
      </c>
      <c r="E10" s="6">
        <f>12345.7</f>
        <v>12345.7</v>
      </c>
      <c r="F10" s="6">
        <v>715.5</v>
      </c>
      <c r="G10" s="5">
        <f>H10+I10+J10+K10</f>
        <v>2734</v>
      </c>
      <c r="H10" s="6">
        <v>0</v>
      </c>
      <c r="I10" s="6">
        <v>0</v>
      </c>
      <c r="J10" s="6">
        <v>2626.4</v>
      </c>
      <c r="K10" s="6">
        <v>107.6</v>
      </c>
      <c r="L10" s="5">
        <f>M10+N10+O10+P10</f>
        <v>3164.3</v>
      </c>
      <c r="M10" s="6">
        <v>0</v>
      </c>
      <c r="N10" s="6">
        <v>0</v>
      </c>
      <c r="O10" s="6">
        <v>3013.9</v>
      </c>
      <c r="P10" s="6">
        <v>150.4</v>
      </c>
      <c r="Q10" s="5">
        <f>L10/B10*100</f>
        <v>24.22671730009494</v>
      </c>
      <c r="R10" s="5">
        <f>J10/E10*100</f>
        <v>21.273803834533481</v>
      </c>
    </row>
    <row r="11" spans="1:18" ht="54" customHeight="1" x14ac:dyDescent="0.25">
      <c r="A11" s="7" t="s">
        <v>119</v>
      </c>
      <c r="B11" s="5">
        <f>C11+D11+E11+F11</f>
        <v>275</v>
      </c>
      <c r="C11" s="6">
        <v>0</v>
      </c>
      <c r="D11" s="6">
        <v>0</v>
      </c>
      <c r="E11" s="6">
        <v>275</v>
      </c>
      <c r="F11" s="6">
        <v>0</v>
      </c>
      <c r="G11" s="5">
        <f>H11+I11+J11+K11</f>
        <v>0</v>
      </c>
      <c r="H11" s="6">
        <v>0</v>
      </c>
      <c r="I11" s="6">
        <v>0</v>
      </c>
      <c r="J11" s="6">
        <v>0</v>
      </c>
      <c r="K11" s="6"/>
      <c r="L11" s="5">
        <f>M11+N11+O11+P11</f>
        <v>0</v>
      </c>
      <c r="M11" s="6">
        <v>0</v>
      </c>
      <c r="N11" s="6">
        <v>0</v>
      </c>
      <c r="O11" s="6">
        <v>0</v>
      </c>
      <c r="P11" s="8">
        <v>0</v>
      </c>
      <c r="Q11" s="5">
        <f t="shared" ref="Q11:Q32" si="0">L11/B11*100</f>
        <v>0</v>
      </c>
      <c r="R11" s="5">
        <f>J11/E11*100</f>
        <v>0</v>
      </c>
    </row>
    <row r="12" spans="1:18" ht="70.5" customHeight="1" x14ac:dyDescent="0.25">
      <c r="A12" s="56" t="s">
        <v>12</v>
      </c>
      <c r="B12" s="9">
        <f>SUM(B10:B11)</f>
        <v>13336.2</v>
      </c>
      <c r="C12" s="9">
        <f>C10+C11</f>
        <v>0</v>
      </c>
      <c r="D12" s="9">
        <f>D10+D11</f>
        <v>0</v>
      </c>
      <c r="E12" s="9">
        <f>E10+E11</f>
        <v>12620.7</v>
      </c>
      <c r="F12" s="9">
        <f>F10+F11</f>
        <v>715.5</v>
      </c>
      <c r="G12" s="9">
        <f>H12+I12+J12+K12</f>
        <v>2734</v>
      </c>
      <c r="H12" s="9">
        <f>H10+H11</f>
        <v>0</v>
      </c>
      <c r="I12" s="9">
        <f>I10+I11</f>
        <v>0</v>
      </c>
      <c r="J12" s="9">
        <f>J10+J11</f>
        <v>2626.4</v>
      </c>
      <c r="K12" s="9">
        <f>K10+K11</f>
        <v>107.6</v>
      </c>
      <c r="L12" s="9">
        <f>M12+N12+O12+P12</f>
        <v>3164.3</v>
      </c>
      <c r="M12" s="57">
        <f>M10+M11</f>
        <v>0</v>
      </c>
      <c r="N12" s="57">
        <f>N10+N11</f>
        <v>0</v>
      </c>
      <c r="O12" s="57">
        <f>O10+O11</f>
        <v>3013.9</v>
      </c>
      <c r="P12" s="57">
        <f>P10+P11</f>
        <v>150.4</v>
      </c>
      <c r="Q12" s="5">
        <f t="shared" si="0"/>
        <v>23.727148663037447</v>
      </c>
      <c r="R12" s="5">
        <f t="shared" ref="R12:R32" si="1">J12/E12*100</f>
        <v>20.810256166456696</v>
      </c>
    </row>
    <row r="13" spans="1:18" ht="30" customHeight="1" x14ac:dyDescent="0.25">
      <c r="A13" s="81" t="s">
        <v>40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/>
    </row>
    <row r="14" spans="1:18" ht="125.25" customHeight="1" x14ac:dyDescent="0.25">
      <c r="A14" s="7" t="s">
        <v>121</v>
      </c>
      <c r="B14" s="9">
        <f>E14+F14</f>
        <v>22726.7</v>
      </c>
      <c r="C14" s="6">
        <v>0</v>
      </c>
      <c r="D14" s="6">
        <v>0</v>
      </c>
      <c r="E14" s="6">
        <v>8922.5</v>
      </c>
      <c r="F14" s="6">
        <v>13804.2</v>
      </c>
      <c r="G14" s="5">
        <f>H14+I14+J14+K14</f>
        <v>6441</v>
      </c>
      <c r="H14" s="6">
        <v>0</v>
      </c>
      <c r="I14" s="6">
        <v>0</v>
      </c>
      <c r="J14" s="6">
        <v>1563.9</v>
      </c>
      <c r="K14" s="6">
        <v>4877.1000000000004</v>
      </c>
      <c r="L14" s="5">
        <f t="shared" ref="L14:L27" si="2">M14+N14+O14+P14</f>
        <v>6089.4</v>
      </c>
      <c r="M14" s="6">
        <v>0</v>
      </c>
      <c r="N14" s="6">
        <v>0</v>
      </c>
      <c r="O14" s="8">
        <v>1878.6</v>
      </c>
      <c r="P14" s="8">
        <v>4210.8</v>
      </c>
      <c r="Q14" s="5">
        <f t="shared" si="0"/>
        <v>26.794035209687284</v>
      </c>
      <c r="R14" s="5">
        <f t="shared" si="1"/>
        <v>17.52759876716167</v>
      </c>
    </row>
    <row r="15" spans="1:18" ht="119.25" customHeight="1" x14ac:dyDescent="0.25">
      <c r="A15" s="7" t="s">
        <v>122</v>
      </c>
      <c r="B15" s="9">
        <f>F15+E15</f>
        <v>20381.3</v>
      </c>
      <c r="C15" s="6">
        <v>0</v>
      </c>
      <c r="D15" s="6">
        <v>0</v>
      </c>
      <c r="E15" s="6">
        <v>15250.4</v>
      </c>
      <c r="F15" s="6">
        <v>5130.8999999999996</v>
      </c>
      <c r="G15" s="5">
        <f t="shared" ref="G15:G17" si="3">H15+I15+J15+K15</f>
        <v>5196.8999999999996</v>
      </c>
      <c r="H15" s="6">
        <v>0</v>
      </c>
      <c r="I15" s="6">
        <v>0</v>
      </c>
      <c r="J15" s="6">
        <v>4256.3999999999996</v>
      </c>
      <c r="K15" s="6">
        <v>940.5</v>
      </c>
      <c r="L15" s="5">
        <f t="shared" si="2"/>
        <v>5455.2</v>
      </c>
      <c r="M15" s="6">
        <v>0</v>
      </c>
      <c r="N15" s="6">
        <v>0</v>
      </c>
      <c r="O15" s="8">
        <v>4264.3999999999996</v>
      </c>
      <c r="P15" s="8">
        <v>1190.8</v>
      </c>
      <c r="Q15" s="5">
        <f t="shared" si="0"/>
        <v>26.765711706319028</v>
      </c>
      <c r="R15" s="5">
        <f t="shared" si="1"/>
        <v>27.910087604259559</v>
      </c>
    </row>
    <row r="16" spans="1:18" ht="93" customHeight="1" x14ac:dyDescent="0.25">
      <c r="A16" s="7" t="s">
        <v>123</v>
      </c>
      <c r="B16" s="9">
        <f>F16+E16</f>
        <v>10</v>
      </c>
      <c r="C16" s="6">
        <v>0</v>
      </c>
      <c r="D16" s="6">
        <v>0</v>
      </c>
      <c r="E16" s="6">
        <v>10</v>
      </c>
      <c r="F16" s="6">
        <v>0</v>
      </c>
      <c r="G16" s="5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5">
        <f t="shared" si="2"/>
        <v>0</v>
      </c>
      <c r="M16" s="6">
        <v>0</v>
      </c>
      <c r="N16" s="6">
        <v>0</v>
      </c>
      <c r="O16" s="8">
        <v>0</v>
      </c>
      <c r="P16" s="8">
        <v>0</v>
      </c>
      <c r="Q16" s="5">
        <f t="shared" si="0"/>
        <v>0</v>
      </c>
      <c r="R16" s="5">
        <f t="shared" si="1"/>
        <v>0</v>
      </c>
    </row>
    <row r="17" spans="1:19" ht="105.75" customHeight="1" x14ac:dyDescent="0.25">
      <c r="A17" s="7" t="s">
        <v>124</v>
      </c>
      <c r="B17" s="9">
        <f>D17+E17+F17</f>
        <v>1022.4</v>
      </c>
      <c r="C17" s="6">
        <v>0</v>
      </c>
      <c r="D17" s="6">
        <v>0</v>
      </c>
      <c r="E17" s="6">
        <v>1022.4</v>
      </c>
      <c r="F17" s="6">
        <v>0</v>
      </c>
      <c r="G17" s="5">
        <f t="shared" si="3"/>
        <v>353.3</v>
      </c>
      <c r="H17" s="6">
        <v>0</v>
      </c>
      <c r="I17" s="6">
        <v>0</v>
      </c>
      <c r="J17" s="6">
        <v>353.3</v>
      </c>
      <c r="K17" s="6">
        <v>0</v>
      </c>
      <c r="L17" s="5">
        <f t="shared" si="2"/>
        <v>375.2</v>
      </c>
      <c r="M17" s="6">
        <v>0</v>
      </c>
      <c r="N17" s="6">
        <v>0</v>
      </c>
      <c r="O17" s="8">
        <v>375.2</v>
      </c>
      <c r="P17" s="8">
        <v>0</v>
      </c>
      <c r="Q17" s="5">
        <f t="shared" si="0"/>
        <v>36.69796557120501</v>
      </c>
      <c r="R17" s="5">
        <f t="shared" si="1"/>
        <v>34.555946791862283</v>
      </c>
    </row>
    <row r="18" spans="1:19" ht="139.5" customHeight="1" x14ac:dyDescent="0.25">
      <c r="A18" s="7" t="s">
        <v>125</v>
      </c>
      <c r="B18" s="9">
        <f>E18+F18</f>
        <v>14916.3</v>
      </c>
      <c r="C18" s="6">
        <v>0</v>
      </c>
      <c r="D18" s="6">
        <v>0</v>
      </c>
      <c r="E18" s="6">
        <v>7725.2</v>
      </c>
      <c r="F18" s="6">
        <v>7191.1</v>
      </c>
      <c r="G18" s="5">
        <f>H18+I18+J18+K18</f>
        <v>2132.1</v>
      </c>
      <c r="H18" s="6">
        <v>0</v>
      </c>
      <c r="I18" s="6">
        <v>0</v>
      </c>
      <c r="J18" s="6">
        <v>1733.8</v>
      </c>
      <c r="K18" s="6">
        <v>398.3</v>
      </c>
      <c r="L18" s="5">
        <f t="shared" si="2"/>
        <v>2089.1</v>
      </c>
      <c r="M18" s="6">
        <v>0</v>
      </c>
      <c r="N18" s="6">
        <v>0</v>
      </c>
      <c r="O18" s="8">
        <v>1788.2</v>
      </c>
      <c r="P18" s="8">
        <v>300.89999999999998</v>
      </c>
      <c r="Q18" s="5">
        <f t="shared" si="0"/>
        <v>14.005483933683285</v>
      </c>
      <c r="R18" s="5">
        <f t="shared" si="1"/>
        <v>22.443431885258633</v>
      </c>
    </row>
    <row r="19" spans="1:19" ht="106.5" customHeight="1" x14ac:dyDescent="0.25">
      <c r="A19" s="10" t="s">
        <v>34</v>
      </c>
      <c r="B19" s="9">
        <f>SUM(B14:B18)</f>
        <v>59056.7</v>
      </c>
      <c r="C19" s="5">
        <f t="shared" ref="C19:K19" si="4">C14+C15+C16+C17+C18</f>
        <v>0</v>
      </c>
      <c r="D19" s="5">
        <f t="shared" si="4"/>
        <v>0</v>
      </c>
      <c r="E19" s="5">
        <f t="shared" si="4"/>
        <v>32930.5</v>
      </c>
      <c r="F19" s="5">
        <f t="shared" si="4"/>
        <v>26126.199999999997</v>
      </c>
      <c r="G19" s="5">
        <f t="shared" si="4"/>
        <v>14123.3</v>
      </c>
      <c r="H19" s="5">
        <f t="shared" si="4"/>
        <v>0</v>
      </c>
      <c r="I19" s="5">
        <f t="shared" si="4"/>
        <v>0</v>
      </c>
      <c r="J19" s="5">
        <f t="shared" si="4"/>
        <v>7907.4</v>
      </c>
      <c r="K19" s="5">
        <f t="shared" si="4"/>
        <v>6215.9000000000005</v>
      </c>
      <c r="L19" s="5">
        <f>M19+N19+O19+P19</f>
        <v>14008.9</v>
      </c>
      <c r="M19" s="5">
        <f>M14+M15+M16+M17+M18</f>
        <v>0</v>
      </c>
      <c r="N19" s="5">
        <f>N14+N15+N16+N17+N18</f>
        <v>0</v>
      </c>
      <c r="O19" s="5">
        <f>O14+O15+O16+O17+O18</f>
        <v>8306.4</v>
      </c>
      <c r="P19" s="5">
        <f>P14+P15+P16+P17+P18</f>
        <v>5702.5</v>
      </c>
      <c r="Q19" s="5">
        <f t="shared" si="0"/>
        <v>23.721101924083126</v>
      </c>
      <c r="R19" s="5">
        <f t="shared" si="1"/>
        <v>24.012389729885665</v>
      </c>
    </row>
    <row r="20" spans="1:19" ht="23.25" customHeight="1" x14ac:dyDescent="0.25">
      <c r="A20" s="64" t="s">
        <v>41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</row>
    <row r="21" spans="1:19" ht="118.5" customHeight="1" x14ac:dyDescent="0.25">
      <c r="A21" s="7" t="s">
        <v>126</v>
      </c>
      <c r="B21" s="9">
        <f>E21+F21</f>
        <v>26803.3</v>
      </c>
      <c r="C21" s="6">
        <v>0</v>
      </c>
      <c r="D21" s="6">
        <v>0</v>
      </c>
      <c r="E21" s="6">
        <v>20676.3</v>
      </c>
      <c r="F21" s="6">
        <v>6127</v>
      </c>
      <c r="G21" s="5">
        <f t="shared" ref="G21:G27" si="5">H21+I21+J21+K21</f>
        <v>6504.7</v>
      </c>
      <c r="H21" s="6">
        <v>0</v>
      </c>
      <c r="I21" s="6">
        <v>0</v>
      </c>
      <c r="J21" s="6">
        <v>5462.4</v>
      </c>
      <c r="K21" s="6">
        <v>1042.3</v>
      </c>
      <c r="L21" s="5">
        <f t="shared" si="2"/>
        <v>6712.1</v>
      </c>
      <c r="M21" s="6">
        <v>0</v>
      </c>
      <c r="N21" s="6">
        <v>0</v>
      </c>
      <c r="O21" s="8">
        <v>5467.5</v>
      </c>
      <c r="P21" s="8">
        <v>1244.5999999999999</v>
      </c>
      <c r="Q21" s="5">
        <f t="shared" si="0"/>
        <v>25.042065715788731</v>
      </c>
      <c r="R21" s="5">
        <f t="shared" si="1"/>
        <v>26.418653240666849</v>
      </c>
    </row>
    <row r="22" spans="1:19" ht="120.75" customHeight="1" x14ac:dyDescent="0.25">
      <c r="A22" s="7" t="s">
        <v>127</v>
      </c>
      <c r="B22" s="9">
        <f>C22+D22+E22+F22</f>
        <v>6647.8</v>
      </c>
      <c r="C22" s="6">
        <f>C23+C24</f>
        <v>5293.3</v>
      </c>
      <c r="D22" s="6">
        <f>D23+D24</f>
        <v>861.69999999999993</v>
      </c>
      <c r="E22" s="6">
        <f>E23+E24</f>
        <v>492.8</v>
      </c>
      <c r="F22" s="6">
        <v>0</v>
      </c>
      <c r="G22" s="5">
        <f t="shared" si="5"/>
        <v>0</v>
      </c>
      <c r="H22" s="6">
        <f>H23+H24</f>
        <v>0</v>
      </c>
      <c r="I22" s="6">
        <f>I23+I24</f>
        <v>0</v>
      </c>
      <c r="J22" s="6">
        <f>J23+J24</f>
        <v>0</v>
      </c>
      <c r="K22" s="6">
        <f>K23+K24</f>
        <v>0</v>
      </c>
      <c r="L22" s="5">
        <f t="shared" si="2"/>
        <v>3.2</v>
      </c>
      <c r="M22" s="8">
        <f>M23+M24</f>
        <v>2.6</v>
      </c>
      <c r="N22" s="8">
        <f>N23+N24</f>
        <v>0.4</v>
      </c>
      <c r="O22" s="8">
        <f>O23+O24</f>
        <v>0.2</v>
      </c>
      <c r="P22" s="8">
        <f>P23+P24</f>
        <v>0</v>
      </c>
      <c r="Q22" s="5">
        <f t="shared" si="0"/>
        <v>4.8136225518216551E-2</v>
      </c>
      <c r="R22" s="5">
        <f t="shared" si="1"/>
        <v>0</v>
      </c>
    </row>
    <row r="23" spans="1:19" ht="52.5" customHeight="1" x14ac:dyDescent="0.25">
      <c r="A23" s="7" t="s">
        <v>128</v>
      </c>
      <c r="B23" s="9">
        <f>C23+D23+E23</f>
        <v>4510.3</v>
      </c>
      <c r="C23" s="6">
        <v>3696.5</v>
      </c>
      <c r="D23" s="6">
        <v>601.79999999999995</v>
      </c>
      <c r="E23" s="6">
        <v>212</v>
      </c>
      <c r="F23" s="6">
        <v>0</v>
      </c>
      <c r="G23" s="5">
        <f t="shared" si="5"/>
        <v>0</v>
      </c>
      <c r="H23" s="6">
        <v>0</v>
      </c>
      <c r="I23" s="6">
        <v>0</v>
      </c>
      <c r="J23" s="6">
        <v>0</v>
      </c>
      <c r="K23" s="6">
        <v>0</v>
      </c>
      <c r="L23" s="5">
        <f t="shared" si="2"/>
        <v>3.2</v>
      </c>
      <c r="M23" s="8">
        <v>2.6</v>
      </c>
      <c r="N23" s="8">
        <v>0.4</v>
      </c>
      <c r="O23" s="8">
        <v>0.2</v>
      </c>
      <c r="P23" s="8">
        <v>0</v>
      </c>
      <c r="Q23" s="5">
        <f t="shared" si="0"/>
        <v>7.0948717380218615E-2</v>
      </c>
      <c r="R23" s="5">
        <f t="shared" si="1"/>
        <v>0</v>
      </c>
    </row>
    <row r="24" spans="1:19" ht="257.25" customHeight="1" x14ac:dyDescent="0.25">
      <c r="A24" s="62" t="s">
        <v>129</v>
      </c>
      <c r="B24" s="9">
        <f>C24+D24+E24</f>
        <v>2137.5</v>
      </c>
      <c r="C24" s="6">
        <v>1596.8</v>
      </c>
      <c r="D24" s="6">
        <v>259.89999999999998</v>
      </c>
      <c r="E24" s="6">
        <v>280.8</v>
      </c>
      <c r="F24" s="6">
        <v>0</v>
      </c>
      <c r="G24" s="5">
        <f t="shared" si="5"/>
        <v>0</v>
      </c>
      <c r="H24" s="6">
        <v>0</v>
      </c>
      <c r="I24" s="6">
        <v>0</v>
      </c>
      <c r="J24" s="6">
        <v>0</v>
      </c>
      <c r="K24" s="6">
        <v>0</v>
      </c>
      <c r="L24" s="5">
        <f t="shared" si="2"/>
        <v>0</v>
      </c>
      <c r="M24" s="8">
        <v>0</v>
      </c>
      <c r="N24" s="8">
        <v>0</v>
      </c>
      <c r="O24" s="8">
        <v>0</v>
      </c>
      <c r="P24" s="8">
        <v>0</v>
      </c>
      <c r="Q24" s="5">
        <f t="shared" si="0"/>
        <v>0</v>
      </c>
      <c r="R24" s="5">
        <f t="shared" si="1"/>
        <v>0</v>
      </c>
    </row>
    <row r="25" spans="1:19" ht="72.75" customHeight="1" x14ac:dyDescent="0.25">
      <c r="A25" s="10" t="s">
        <v>35</v>
      </c>
      <c r="B25" s="9">
        <f>C25+D25+E25+F25</f>
        <v>33451.1</v>
      </c>
      <c r="C25" s="5">
        <f>C21+C22</f>
        <v>5293.3</v>
      </c>
      <c r="D25" s="5">
        <f>D21+D22</f>
        <v>861.69999999999993</v>
      </c>
      <c r="E25" s="5">
        <f>E21+E22</f>
        <v>21169.1</v>
      </c>
      <c r="F25" s="5">
        <f>F21+F22+F23+F24</f>
        <v>6127</v>
      </c>
      <c r="G25" s="5">
        <f>H25+I25+J25+K25</f>
        <v>6504.7</v>
      </c>
      <c r="H25" s="5">
        <f>H21+H23+H24</f>
        <v>0</v>
      </c>
      <c r="I25" s="5">
        <f>I21+I23+I24</f>
        <v>0</v>
      </c>
      <c r="J25" s="5">
        <f>J21+J23+J24</f>
        <v>5462.4</v>
      </c>
      <c r="K25" s="5">
        <f>K21+K22+K23+K24</f>
        <v>1042.3</v>
      </c>
      <c r="L25" s="5">
        <f t="shared" si="2"/>
        <v>6715.2999999999993</v>
      </c>
      <c r="M25" s="5">
        <f>M21+M23+M24</f>
        <v>2.6</v>
      </c>
      <c r="N25" s="5">
        <f>N21+N23+N24</f>
        <v>0.4</v>
      </c>
      <c r="O25" s="5">
        <f>O21+O23+O24</f>
        <v>5467.7</v>
      </c>
      <c r="P25" s="5">
        <f>P21+P23+P24</f>
        <v>1244.5999999999999</v>
      </c>
      <c r="Q25" s="5">
        <f t="shared" si="0"/>
        <v>20.07497511292603</v>
      </c>
      <c r="R25" s="5">
        <f t="shared" si="1"/>
        <v>25.803647769626487</v>
      </c>
    </row>
    <row r="26" spans="1:19" ht="24" customHeight="1" x14ac:dyDescent="0.25">
      <c r="A26" s="64" t="s">
        <v>39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</row>
    <row r="27" spans="1:19" ht="71.25" customHeight="1" x14ac:dyDescent="0.25">
      <c r="A27" s="7" t="s">
        <v>130</v>
      </c>
      <c r="B27" s="9">
        <f>C27+D27+E27+F27</f>
        <v>18072.099999999999</v>
      </c>
      <c r="C27" s="6">
        <v>0</v>
      </c>
      <c r="D27" s="6">
        <v>0</v>
      </c>
      <c r="E27" s="6">
        <v>18072.099999999999</v>
      </c>
      <c r="F27" s="6">
        <v>0</v>
      </c>
      <c r="G27" s="5">
        <f t="shared" si="5"/>
        <v>3868.1</v>
      </c>
      <c r="H27" s="6">
        <v>0</v>
      </c>
      <c r="I27" s="6">
        <v>0</v>
      </c>
      <c r="J27" s="6">
        <v>3868.1</v>
      </c>
      <c r="K27" s="6">
        <v>0</v>
      </c>
      <c r="L27" s="5">
        <f t="shared" si="2"/>
        <v>5127.6000000000004</v>
      </c>
      <c r="M27" s="6">
        <v>0</v>
      </c>
      <c r="N27" s="6">
        <v>0</v>
      </c>
      <c r="O27" s="8">
        <v>5127.6000000000004</v>
      </c>
      <c r="P27" s="8">
        <v>0</v>
      </c>
      <c r="Q27" s="5">
        <f t="shared" si="0"/>
        <v>28.373016970910967</v>
      </c>
      <c r="R27" s="5">
        <f t="shared" si="1"/>
        <v>21.403710692171913</v>
      </c>
    </row>
    <row r="28" spans="1:19" ht="102.75" customHeight="1" x14ac:dyDescent="0.25">
      <c r="A28" s="10" t="s">
        <v>36</v>
      </c>
      <c r="B28" s="9">
        <f>SUM(B27:B27)</f>
        <v>18072.099999999999</v>
      </c>
      <c r="C28" s="5">
        <f t="shared" ref="C28:P28" si="6">C27</f>
        <v>0</v>
      </c>
      <c r="D28" s="5">
        <f t="shared" si="6"/>
        <v>0</v>
      </c>
      <c r="E28" s="5">
        <f t="shared" si="6"/>
        <v>18072.099999999999</v>
      </c>
      <c r="F28" s="5">
        <f t="shared" si="6"/>
        <v>0</v>
      </c>
      <c r="G28" s="5">
        <f t="shared" si="6"/>
        <v>3868.1</v>
      </c>
      <c r="H28" s="5">
        <f t="shared" si="6"/>
        <v>0</v>
      </c>
      <c r="I28" s="5">
        <f t="shared" si="6"/>
        <v>0</v>
      </c>
      <c r="J28" s="5">
        <f t="shared" si="6"/>
        <v>3868.1</v>
      </c>
      <c r="K28" s="5">
        <f t="shared" si="6"/>
        <v>0</v>
      </c>
      <c r="L28" s="5">
        <f t="shared" si="6"/>
        <v>5127.6000000000004</v>
      </c>
      <c r="M28" s="5">
        <f t="shared" si="6"/>
        <v>0</v>
      </c>
      <c r="N28" s="5">
        <f t="shared" si="6"/>
        <v>0</v>
      </c>
      <c r="O28" s="5">
        <f t="shared" si="6"/>
        <v>5127.6000000000004</v>
      </c>
      <c r="P28" s="5">
        <f t="shared" si="6"/>
        <v>0</v>
      </c>
      <c r="Q28" s="5">
        <f>L28/B28*100</f>
        <v>28.373016970910967</v>
      </c>
      <c r="R28" s="5">
        <f t="shared" si="1"/>
        <v>21.403710692171913</v>
      </c>
    </row>
    <row r="29" spans="1:19" ht="22.5" customHeight="1" x14ac:dyDescent="0.25">
      <c r="A29" s="64" t="s">
        <v>107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1:19" ht="89.25" customHeight="1" x14ac:dyDescent="0.25">
      <c r="A30" s="7" t="s">
        <v>131</v>
      </c>
      <c r="B30" s="9">
        <f>D30+E30</f>
        <v>29235.8</v>
      </c>
      <c r="C30" s="6">
        <v>0</v>
      </c>
      <c r="D30" s="6">
        <v>0</v>
      </c>
      <c r="E30" s="6">
        <v>29235.8</v>
      </c>
      <c r="F30" s="6">
        <v>0</v>
      </c>
      <c r="G30" s="5">
        <f>H30+I30+J30+K30</f>
        <v>5682.3</v>
      </c>
      <c r="H30" s="6">
        <v>0</v>
      </c>
      <c r="I30" s="6">
        <v>0</v>
      </c>
      <c r="J30" s="6">
        <v>5682.3</v>
      </c>
      <c r="K30" s="6">
        <v>0</v>
      </c>
      <c r="L30" s="5">
        <f>M30+N30+O30+P30</f>
        <v>6189.2</v>
      </c>
      <c r="M30" s="6">
        <v>0</v>
      </c>
      <c r="N30" s="6">
        <v>0</v>
      </c>
      <c r="O30" s="8">
        <v>6189.2</v>
      </c>
      <c r="P30" s="8">
        <v>0</v>
      </c>
      <c r="Q30" s="5">
        <f t="shared" si="0"/>
        <v>21.16993549004987</v>
      </c>
      <c r="R30" s="5">
        <f t="shared" si="1"/>
        <v>19.436102312917725</v>
      </c>
    </row>
    <row r="31" spans="1:19" ht="109.5" customHeight="1" x14ac:dyDescent="0.25">
      <c r="A31" s="10" t="s">
        <v>37</v>
      </c>
      <c r="B31" s="9">
        <f>SUM(B30)</f>
        <v>29235.8</v>
      </c>
      <c r="C31" s="5">
        <f>C30</f>
        <v>0</v>
      </c>
      <c r="D31" s="5">
        <f>D30</f>
        <v>0</v>
      </c>
      <c r="E31" s="5">
        <f>E30</f>
        <v>29235.8</v>
      </c>
      <c r="F31" s="5">
        <f>F30</f>
        <v>0</v>
      </c>
      <c r="G31" s="5">
        <f>H31+I31+J31+K31</f>
        <v>5682.3</v>
      </c>
      <c r="H31" s="6">
        <v>0</v>
      </c>
      <c r="I31" s="5">
        <f>I30</f>
        <v>0</v>
      </c>
      <c r="J31" s="5">
        <f>J30</f>
        <v>5682.3</v>
      </c>
      <c r="K31" s="5">
        <v>0</v>
      </c>
      <c r="L31" s="5">
        <f>M31+N31+O31+P31</f>
        <v>6189.2</v>
      </c>
      <c r="M31" s="6">
        <v>0</v>
      </c>
      <c r="N31" s="5">
        <f>N30</f>
        <v>0</v>
      </c>
      <c r="O31" s="5">
        <f>O30</f>
        <v>6189.2</v>
      </c>
      <c r="P31" s="5">
        <v>0</v>
      </c>
      <c r="Q31" s="5">
        <f t="shared" si="0"/>
        <v>21.16993549004987</v>
      </c>
      <c r="R31" s="5">
        <f t="shared" si="1"/>
        <v>19.436102312917725</v>
      </c>
    </row>
    <row r="32" spans="1:19" ht="108.75" customHeight="1" x14ac:dyDescent="0.25">
      <c r="A32" s="10" t="s">
        <v>38</v>
      </c>
      <c r="B32" s="5">
        <f>C32+D32+E32+F32</f>
        <v>153151.89999999997</v>
      </c>
      <c r="C32" s="5">
        <f t="shared" ref="C32:N32" si="7">C12+C19+C28+C31+C25</f>
        <v>5293.3</v>
      </c>
      <c r="D32" s="5">
        <f t="shared" si="7"/>
        <v>861.69999999999993</v>
      </c>
      <c r="E32" s="5">
        <f t="shared" si="7"/>
        <v>114028.19999999998</v>
      </c>
      <c r="F32" s="5">
        <f t="shared" si="7"/>
        <v>32968.699999999997</v>
      </c>
      <c r="G32" s="5">
        <f t="shared" si="7"/>
        <v>32912.399999999994</v>
      </c>
      <c r="H32" s="5">
        <f t="shared" si="7"/>
        <v>0</v>
      </c>
      <c r="I32" s="5">
        <f t="shared" si="7"/>
        <v>0</v>
      </c>
      <c r="J32" s="5">
        <f t="shared" si="7"/>
        <v>25546.6</v>
      </c>
      <c r="K32" s="5">
        <f t="shared" si="7"/>
        <v>7365.8000000000011</v>
      </c>
      <c r="L32" s="5">
        <f t="shared" si="7"/>
        <v>35205.300000000003</v>
      </c>
      <c r="M32" s="5">
        <f t="shared" si="7"/>
        <v>2.6</v>
      </c>
      <c r="N32" s="5">
        <f t="shared" si="7"/>
        <v>0.4</v>
      </c>
      <c r="O32" s="5">
        <f>O12+O19+O28+O31+O25</f>
        <v>28104.800000000003</v>
      </c>
      <c r="P32" s="5">
        <f>P12+P19+P28+P31+P25</f>
        <v>7097.5</v>
      </c>
      <c r="Q32" s="5">
        <f t="shared" si="0"/>
        <v>22.987178089204257</v>
      </c>
      <c r="R32" s="5">
        <f t="shared" si="1"/>
        <v>22.403756263801412</v>
      </c>
      <c r="S32" s="4"/>
    </row>
  </sheetData>
  <mergeCells count="15">
    <mergeCell ref="A29:R29"/>
    <mergeCell ref="A9:R9"/>
    <mergeCell ref="A20:R20"/>
    <mergeCell ref="A26:R26"/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3:R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2" fitToHeight="9" orientation="landscape" verticalDpi="4294967293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topLeftCell="A13" zoomScale="75" zoomScaleNormal="60" zoomScaleSheetLayoutView="75" workbookViewId="0">
      <selection activeCell="F24" sqref="F24"/>
    </sheetView>
  </sheetViews>
  <sheetFormatPr defaultColWidth="8.7109375" defaultRowHeight="15" x14ac:dyDescent="0.25"/>
  <cols>
    <col min="1" max="1" width="42.5703125" style="19" customWidth="1"/>
    <col min="2" max="2" width="65.140625" style="19" customWidth="1"/>
    <col min="3" max="3" width="11.7109375" style="19" customWidth="1"/>
    <col min="4" max="4" width="12.42578125" style="19" customWidth="1"/>
    <col min="5" max="5" width="14.28515625" style="19" customWidth="1"/>
    <col min="6" max="6" width="16.85546875" style="19" customWidth="1"/>
    <col min="7" max="7" width="11.5703125" style="19" customWidth="1"/>
    <col min="8" max="8" width="12.28515625" style="19" customWidth="1"/>
    <col min="9" max="9" width="8.7109375" style="19" customWidth="1"/>
    <col min="10" max="10" width="4.140625" style="19" hidden="1" customWidth="1"/>
    <col min="11" max="11" width="21.42578125" style="19" customWidth="1"/>
    <col min="12" max="12" width="12" style="19" customWidth="1"/>
    <col min="13" max="13" width="12.5703125" style="19" customWidth="1"/>
    <col min="14" max="14" width="0.28515625" style="19" customWidth="1"/>
    <col min="15" max="16384" width="8.7109375" style="19"/>
  </cols>
  <sheetData>
    <row r="1" spans="1:13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6.5" x14ac:dyDescent="0.25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6.5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6.5" x14ac:dyDescent="0.25">
      <c r="A4" s="106" t="s">
        <v>14</v>
      </c>
      <c r="B4" s="99" t="s">
        <v>15</v>
      </c>
      <c r="C4" s="99" t="s">
        <v>16</v>
      </c>
      <c r="D4" s="99" t="s">
        <v>17</v>
      </c>
      <c r="E4" s="99"/>
      <c r="F4" s="99"/>
      <c r="G4" s="109" t="s">
        <v>18</v>
      </c>
      <c r="H4" s="110"/>
      <c r="I4" s="110"/>
      <c r="J4" s="111"/>
      <c r="K4" s="109" t="s">
        <v>19</v>
      </c>
      <c r="L4" s="3"/>
      <c r="M4" s="98"/>
    </row>
    <row r="5" spans="1:13" ht="16.5" x14ac:dyDescent="0.25">
      <c r="A5" s="107"/>
      <c r="B5" s="99"/>
      <c r="C5" s="99"/>
      <c r="D5" s="99" t="s">
        <v>59</v>
      </c>
      <c r="E5" s="99" t="s">
        <v>20</v>
      </c>
      <c r="F5" s="99"/>
      <c r="G5" s="112"/>
      <c r="H5" s="113"/>
      <c r="I5" s="113"/>
      <c r="J5" s="114"/>
      <c r="K5" s="112"/>
      <c r="L5" s="3"/>
      <c r="M5" s="98"/>
    </row>
    <row r="6" spans="1:13" ht="33" customHeight="1" x14ac:dyDescent="0.25">
      <c r="A6" s="108"/>
      <c r="B6" s="99"/>
      <c r="C6" s="99"/>
      <c r="D6" s="99"/>
      <c r="E6" s="29" t="s">
        <v>50</v>
      </c>
      <c r="F6" s="29" t="s">
        <v>51</v>
      </c>
      <c r="G6" s="115"/>
      <c r="H6" s="116"/>
      <c r="I6" s="116"/>
      <c r="J6" s="117"/>
      <c r="K6" s="115"/>
      <c r="L6" s="3"/>
      <c r="M6" s="98"/>
    </row>
    <row r="7" spans="1:13" ht="16.5" x14ac:dyDescent="0.25">
      <c r="A7" s="30">
        <v>1</v>
      </c>
      <c r="B7" s="27">
        <v>2</v>
      </c>
      <c r="C7" s="30">
        <v>3</v>
      </c>
      <c r="D7" s="30">
        <v>4</v>
      </c>
      <c r="E7" s="30">
        <v>5</v>
      </c>
      <c r="F7" s="27">
        <v>6</v>
      </c>
      <c r="G7" s="100">
        <v>7</v>
      </c>
      <c r="H7" s="101"/>
      <c r="I7" s="101"/>
      <c r="J7" s="102"/>
      <c r="K7" s="31">
        <v>8</v>
      </c>
      <c r="L7" s="2"/>
      <c r="M7" s="22"/>
    </row>
    <row r="8" spans="1:13" s="23" customFormat="1" ht="17.25" x14ac:dyDescent="0.3">
      <c r="A8" s="96" t="s">
        <v>43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3" s="23" customFormat="1" ht="22.5" customHeight="1" x14ac:dyDescent="0.25">
      <c r="A9" s="96" t="s">
        <v>117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3" s="23" customFormat="1" ht="18.75" customHeight="1" x14ac:dyDescent="0.25">
      <c r="A10" s="104" t="s">
        <v>87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3" s="23" customFormat="1" ht="61.5" customHeight="1" x14ac:dyDescent="0.25">
      <c r="A11" s="93" t="s">
        <v>132</v>
      </c>
      <c r="B11" s="38" t="s">
        <v>52</v>
      </c>
      <c r="C11" s="33" t="s">
        <v>30</v>
      </c>
      <c r="D11" s="35">
        <v>2300</v>
      </c>
      <c r="E11" s="35">
        <v>2400</v>
      </c>
      <c r="F11" s="36">
        <v>1722</v>
      </c>
      <c r="G11" s="86" t="s">
        <v>139</v>
      </c>
      <c r="H11" s="87"/>
      <c r="I11" s="87"/>
      <c r="J11" s="88"/>
      <c r="K11" s="28"/>
    </row>
    <row r="12" spans="1:13" s="23" customFormat="1" ht="57" customHeight="1" x14ac:dyDescent="0.25">
      <c r="A12" s="94"/>
      <c r="B12" s="38" t="s">
        <v>53</v>
      </c>
      <c r="C12" s="33" t="s">
        <v>31</v>
      </c>
      <c r="D12" s="35">
        <v>39000</v>
      </c>
      <c r="E12" s="35">
        <v>39500</v>
      </c>
      <c r="F12" s="36">
        <v>2164</v>
      </c>
      <c r="G12" s="86" t="s">
        <v>139</v>
      </c>
      <c r="H12" s="87"/>
      <c r="I12" s="87"/>
      <c r="J12" s="88"/>
      <c r="K12" s="28"/>
    </row>
    <row r="13" spans="1:13" s="23" customFormat="1" ht="39.75" customHeight="1" x14ac:dyDescent="0.25">
      <c r="A13" s="94"/>
      <c r="B13" s="38" t="s">
        <v>54</v>
      </c>
      <c r="C13" s="33" t="s">
        <v>29</v>
      </c>
      <c r="D13" s="34">
        <v>100.7</v>
      </c>
      <c r="E13" s="34">
        <v>100.7</v>
      </c>
      <c r="F13" s="36">
        <v>28.8</v>
      </c>
      <c r="G13" s="86" t="s">
        <v>139</v>
      </c>
      <c r="H13" s="87"/>
      <c r="I13" s="87"/>
      <c r="J13" s="88"/>
      <c r="K13" s="28"/>
    </row>
    <row r="14" spans="1:13" s="23" customFormat="1" ht="58.5" customHeight="1" x14ac:dyDescent="0.25">
      <c r="A14" s="94"/>
      <c r="B14" s="38" t="s">
        <v>63</v>
      </c>
      <c r="C14" s="33" t="s">
        <v>30</v>
      </c>
      <c r="D14" s="35">
        <v>62474</v>
      </c>
      <c r="E14" s="35">
        <v>62911</v>
      </c>
      <c r="F14" s="36">
        <v>62599</v>
      </c>
      <c r="G14" s="86" t="s">
        <v>139</v>
      </c>
      <c r="H14" s="87"/>
      <c r="I14" s="87"/>
      <c r="J14" s="88"/>
      <c r="K14" s="28"/>
    </row>
    <row r="15" spans="1:13" s="23" customFormat="1" ht="57" customHeight="1" x14ac:dyDescent="0.25">
      <c r="A15" s="94"/>
      <c r="B15" s="38" t="s">
        <v>55</v>
      </c>
      <c r="C15" s="33" t="s">
        <v>29</v>
      </c>
      <c r="D15" s="34">
        <v>0.23</v>
      </c>
      <c r="E15" s="34">
        <v>0.28000000000000003</v>
      </c>
      <c r="F15" s="36">
        <v>0.01</v>
      </c>
      <c r="G15" s="86" t="s">
        <v>139</v>
      </c>
      <c r="H15" s="87"/>
      <c r="I15" s="87"/>
      <c r="J15" s="88"/>
      <c r="K15" s="28"/>
    </row>
    <row r="16" spans="1:13" s="23" customFormat="1" ht="53.25" customHeight="1" x14ac:dyDescent="0.25">
      <c r="A16" s="94"/>
      <c r="B16" s="38" t="s">
        <v>56</v>
      </c>
      <c r="C16" s="33" t="s">
        <v>30</v>
      </c>
      <c r="D16" s="34">
        <v>30</v>
      </c>
      <c r="E16" s="34">
        <v>31</v>
      </c>
      <c r="F16" s="36">
        <v>7</v>
      </c>
      <c r="G16" s="86" t="s">
        <v>139</v>
      </c>
      <c r="H16" s="87"/>
      <c r="I16" s="87"/>
      <c r="J16" s="88"/>
      <c r="K16" s="28"/>
    </row>
    <row r="17" spans="1:15" s="23" customFormat="1" ht="56.25" customHeight="1" x14ac:dyDescent="0.25">
      <c r="A17" s="94"/>
      <c r="B17" s="38" t="s">
        <v>103</v>
      </c>
      <c r="C17" s="33" t="s">
        <v>29</v>
      </c>
      <c r="D17" s="34">
        <v>100</v>
      </c>
      <c r="E17" s="34">
        <v>100</v>
      </c>
      <c r="F17" s="36">
        <v>32.5</v>
      </c>
      <c r="G17" s="86" t="s">
        <v>139</v>
      </c>
      <c r="H17" s="87"/>
      <c r="I17" s="87"/>
      <c r="J17" s="88"/>
      <c r="K17" s="28"/>
      <c r="O17" s="23" t="s">
        <v>104</v>
      </c>
    </row>
    <row r="18" spans="1:15" s="23" customFormat="1" ht="52.5" customHeight="1" x14ac:dyDescent="0.25">
      <c r="A18" s="94"/>
      <c r="B18" s="38" t="s">
        <v>57</v>
      </c>
      <c r="C18" s="33" t="s">
        <v>30</v>
      </c>
      <c r="D18" s="34">
        <v>80</v>
      </c>
      <c r="E18" s="34">
        <v>80</v>
      </c>
      <c r="F18" s="36">
        <v>26</v>
      </c>
      <c r="G18" s="86" t="s">
        <v>139</v>
      </c>
      <c r="H18" s="87"/>
      <c r="I18" s="87"/>
      <c r="J18" s="88"/>
      <c r="K18" s="28"/>
    </row>
    <row r="19" spans="1:15" s="23" customFormat="1" ht="75" customHeight="1" x14ac:dyDescent="0.25">
      <c r="A19" s="94"/>
      <c r="B19" s="38" t="s">
        <v>105</v>
      </c>
      <c r="C19" s="33" t="s">
        <v>29</v>
      </c>
      <c r="D19" s="34">
        <v>100</v>
      </c>
      <c r="E19" s="34">
        <v>100</v>
      </c>
      <c r="F19" s="36">
        <v>100</v>
      </c>
      <c r="G19" s="86"/>
      <c r="H19" s="87"/>
      <c r="I19" s="87"/>
      <c r="J19" s="88"/>
      <c r="K19" s="28"/>
    </row>
    <row r="20" spans="1:15" s="23" customFormat="1" ht="74.25" customHeight="1" x14ac:dyDescent="0.25">
      <c r="A20" s="95"/>
      <c r="B20" s="38" t="s">
        <v>106</v>
      </c>
      <c r="C20" s="41" t="s">
        <v>58</v>
      </c>
      <c r="D20" s="35">
        <v>2786</v>
      </c>
      <c r="E20" s="35">
        <v>3146</v>
      </c>
      <c r="F20" s="37">
        <v>3146</v>
      </c>
      <c r="G20" s="86"/>
      <c r="H20" s="87"/>
      <c r="I20" s="87"/>
      <c r="J20" s="88"/>
      <c r="K20" s="27"/>
    </row>
    <row r="21" spans="1:15" s="23" customFormat="1" ht="22.5" customHeight="1" x14ac:dyDescent="0.25">
      <c r="A21" s="96" t="s">
        <v>44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5" s="23" customFormat="1" ht="24.4" customHeight="1" x14ac:dyDescent="0.25">
      <c r="A22" s="96" t="s">
        <v>116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5" s="23" customFormat="1" ht="20.25" customHeight="1" x14ac:dyDescent="0.25">
      <c r="A23" s="104" t="s">
        <v>109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5" s="23" customFormat="1" ht="60" customHeight="1" x14ac:dyDescent="0.25">
      <c r="A24" s="84" t="s">
        <v>133</v>
      </c>
      <c r="B24" s="38" t="s">
        <v>64</v>
      </c>
      <c r="C24" s="33" t="s">
        <v>29</v>
      </c>
      <c r="D24" s="42">
        <v>70.8</v>
      </c>
      <c r="E24" s="42">
        <v>70.8</v>
      </c>
      <c r="F24" s="51">
        <v>16.600000000000001</v>
      </c>
      <c r="G24" s="86" t="s">
        <v>139</v>
      </c>
      <c r="H24" s="87"/>
      <c r="I24" s="87"/>
      <c r="J24" s="88"/>
      <c r="K24" s="27" t="s">
        <v>140</v>
      </c>
    </row>
    <row r="25" spans="1:15" s="23" customFormat="1" ht="57" customHeight="1" x14ac:dyDescent="0.25">
      <c r="A25" s="119"/>
      <c r="B25" s="38" t="s">
        <v>60</v>
      </c>
      <c r="C25" s="33" t="s">
        <v>29</v>
      </c>
      <c r="D25" s="35">
        <v>100</v>
      </c>
      <c r="E25" s="35">
        <v>100</v>
      </c>
      <c r="F25" s="37">
        <v>100</v>
      </c>
      <c r="G25" s="86" t="s">
        <v>139</v>
      </c>
      <c r="H25" s="87"/>
      <c r="I25" s="87"/>
      <c r="J25" s="88"/>
      <c r="K25" s="27"/>
    </row>
    <row r="26" spans="1:15" s="23" customFormat="1" ht="54.75" customHeight="1" x14ac:dyDescent="0.25">
      <c r="A26" s="119"/>
      <c r="B26" s="38" t="s">
        <v>61</v>
      </c>
      <c r="C26" s="40" t="s">
        <v>31</v>
      </c>
      <c r="D26" s="35">
        <v>33150</v>
      </c>
      <c r="E26" s="35">
        <v>33150</v>
      </c>
      <c r="F26" s="37">
        <v>2159</v>
      </c>
      <c r="G26" s="86" t="s">
        <v>139</v>
      </c>
      <c r="H26" s="87"/>
      <c r="I26" s="87"/>
      <c r="J26" s="88"/>
      <c r="K26" s="27"/>
    </row>
    <row r="27" spans="1:15" s="23" customFormat="1" ht="108" customHeight="1" x14ac:dyDescent="0.25">
      <c r="A27" s="119"/>
      <c r="B27" s="23" t="s">
        <v>62</v>
      </c>
      <c r="C27" s="33" t="s">
        <v>29</v>
      </c>
      <c r="D27" s="35">
        <v>100</v>
      </c>
      <c r="E27" s="35">
        <v>100</v>
      </c>
      <c r="F27" s="51">
        <v>17.8</v>
      </c>
      <c r="G27" s="86" t="s">
        <v>139</v>
      </c>
      <c r="H27" s="87"/>
      <c r="I27" s="87"/>
      <c r="J27" s="88"/>
      <c r="K27" s="27"/>
    </row>
    <row r="28" spans="1:15" s="23" customFormat="1" ht="92.25" customHeight="1" x14ac:dyDescent="0.25">
      <c r="A28" s="119"/>
      <c r="B28" s="38" t="s">
        <v>65</v>
      </c>
      <c r="C28" s="41" t="s">
        <v>30</v>
      </c>
      <c r="D28" s="35">
        <v>275</v>
      </c>
      <c r="E28" s="35">
        <v>275</v>
      </c>
      <c r="F28" s="37">
        <v>49</v>
      </c>
      <c r="G28" s="86" t="s">
        <v>139</v>
      </c>
      <c r="H28" s="87"/>
      <c r="I28" s="87"/>
      <c r="J28" s="88"/>
      <c r="K28" s="27"/>
    </row>
    <row r="29" spans="1:15" s="23" customFormat="1" ht="66" customHeight="1" x14ac:dyDescent="0.25">
      <c r="A29" s="119"/>
      <c r="B29" s="38" t="s">
        <v>66</v>
      </c>
      <c r="C29" s="33" t="s">
        <v>29</v>
      </c>
      <c r="D29" s="43">
        <v>83</v>
      </c>
      <c r="E29" s="43">
        <v>101</v>
      </c>
      <c r="F29" s="50">
        <v>29.7</v>
      </c>
      <c r="G29" s="89" t="s">
        <v>139</v>
      </c>
      <c r="H29" s="90"/>
      <c r="I29" s="90"/>
      <c r="J29" s="91"/>
      <c r="K29" s="61"/>
    </row>
    <row r="30" spans="1:15" s="23" customFormat="1" ht="42" customHeight="1" x14ac:dyDescent="0.25">
      <c r="A30" s="119"/>
      <c r="B30" s="38" t="s">
        <v>67</v>
      </c>
      <c r="C30" s="40" t="s">
        <v>31</v>
      </c>
      <c r="D30" s="35">
        <v>75000</v>
      </c>
      <c r="E30" s="35">
        <v>76000</v>
      </c>
      <c r="F30" s="43">
        <v>22550</v>
      </c>
      <c r="G30" s="89" t="s">
        <v>139</v>
      </c>
      <c r="H30" s="90"/>
      <c r="I30" s="90"/>
      <c r="J30" s="90"/>
      <c r="K30" s="58"/>
    </row>
    <row r="31" spans="1:15" s="23" customFormat="1" ht="56.25" customHeight="1" x14ac:dyDescent="0.25">
      <c r="A31" s="119"/>
      <c r="B31" s="32" t="s">
        <v>68</v>
      </c>
      <c r="C31" s="40" t="s">
        <v>29</v>
      </c>
      <c r="D31" s="43">
        <v>45</v>
      </c>
      <c r="E31" s="43">
        <v>45</v>
      </c>
      <c r="F31" s="43">
        <v>0</v>
      </c>
      <c r="G31" s="86" t="s">
        <v>139</v>
      </c>
      <c r="H31" s="87"/>
      <c r="I31" s="87"/>
      <c r="J31" s="88"/>
      <c r="K31" s="27"/>
    </row>
    <row r="32" spans="1:15" s="23" customFormat="1" ht="72" customHeight="1" x14ac:dyDescent="0.25">
      <c r="A32" s="119"/>
      <c r="B32" s="32" t="s">
        <v>69</v>
      </c>
      <c r="C32" s="40" t="s">
        <v>29</v>
      </c>
      <c r="D32" s="35">
        <v>100</v>
      </c>
      <c r="E32" s="35">
        <v>100</v>
      </c>
      <c r="F32" s="35">
        <v>100</v>
      </c>
      <c r="G32" s="86"/>
      <c r="H32" s="87"/>
      <c r="I32" s="87"/>
      <c r="J32" s="88"/>
      <c r="K32" s="27"/>
    </row>
    <row r="33" spans="1:11" s="23" customFormat="1" ht="51.75" customHeight="1" x14ac:dyDescent="0.25">
      <c r="A33" s="85"/>
      <c r="B33" s="32" t="s">
        <v>70</v>
      </c>
      <c r="C33" s="41" t="s">
        <v>30</v>
      </c>
      <c r="D33" s="35">
        <v>41</v>
      </c>
      <c r="E33" s="35">
        <v>41</v>
      </c>
      <c r="F33" s="35">
        <v>41</v>
      </c>
      <c r="G33" s="86"/>
      <c r="H33" s="87"/>
      <c r="I33" s="87"/>
      <c r="J33" s="88"/>
      <c r="K33" s="27"/>
    </row>
    <row r="34" spans="1:11" s="23" customFormat="1" ht="73.5" customHeight="1" x14ac:dyDescent="0.25">
      <c r="A34" s="11" t="s">
        <v>134</v>
      </c>
      <c r="B34" s="32" t="s">
        <v>71</v>
      </c>
      <c r="C34" s="40" t="s">
        <v>29</v>
      </c>
      <c r="D34" s="42">
        <v>13.4</v>
      </c>
      <c r="E34" s="42">
        <v>13.5</v>
      </c>
      <c r="F34" s="42">
        <v>12.8</v>
      </c>
      <c r="G34" s="86" t="s">
        <v>139</v>
      </c>
      <c r="H34" s="87"/>
      <c r="I34" s="87"/>
      <c r="J34" s="88"/>
      <c r="K34" s="27"/>
    </row>
    <row r="35" spans="1:11" s="23" customFormat="1" ht="92.25" customHeight="1" x14ac:dyDescent="0.25">
      <c r="A35" s="84" t="s">
        <v>135</v>
      </c>
      <c r="B35" s="32" t="s">
        <v>72</v>
      </c>
      <c r="C35" s="40" t="s">
        <v>29</v>
      </c>
      <c r="D35" s="35">
        <v>100</v>
      </c>
      <c r="E35" s="35">
        <v>100</v>
      </c>
      <c r="F35" s="35">
        <v>100</v>
      </c>
      <c r="G35" s="86"/>
      <c r="H35" s="87"/>
      <c r="I35" s="87"/>
      <c r="J35" s="88"/>
      <c r="K35" s="27"/>
    </row>
    <row r="36" spans="1:11" s="23" customFormat="1" ht="80.25" customHeight="1" x14ac:dyDescent="0.25">
      <c r="A36" s="85"/>
      <c r="B36" s="32" t="s">
        <v>73</v>
      </c>
      <c r="C36" s="41" t="s">
        <v>58</v>
      </c>
      <c r="D36" s="43">
        <v>69782</v>
      </c>
      <c r="E36" s="43">
        <v>69782</v>
      </c>
      <c r="F36" s="43">
        <v>69782</v>
      </c>
      <c r="G36" s="86"/>
      <c r="H36" s="87"/>
      <c r="I36" s="87"/>
      <c r="J36" s="88"/>
      <c r="K36" s="27"/>
    </row>
    <row r="37" spans="1:11" s="23" customFormat="1" ht="16.5" x14ac:dyDescent="0.25">
      <c r="A37" s="120" t="s">
        <v>45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s="23" customFormat="1" ht="16.5" x14ac:dyDescent="0.25">
      <c r="A38" s="120" t="s">
        <v>115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 s="23" customFormat="1" ht="17.45" customHeight="1" x14ac:dyDescent="0.25">
      <c r="A39" s="122" t="s">
        <v>110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s="23" customFormat="1" ht="58.5" customHeight="1" x14ac:dyDescent="0.25">
      <c r="A40" s="124" t="s">
        <v>136</v>
      </c>
      <c r="B40" s="32" t="s">
        <v>74</v>
      </c>
      <c r="C40" s="40" t="s">
        <v>29</v>
      </c>
      <c r="D40" s="42">
        <v>98.5</v>
      </c>
      <c r="E40" s="42">
        <v>100.2</v>
      </c>
      <c r="F40" s="44">
        <v>13.2</v>
      </c>
      <c r="G40" s="89" t="s">
        <v>139</v>
      </c>
      <c r="H40" s="90"/>
      <c r="I40" s="90"/>
      <c r="J40" s="91"/>
      <c r="K40" s="27"/>
    </row>
    <row r="41" spans="1:11" s="23" customFormat="1" ht="54" customHeight="1" x14ac:dyDescent="0.25">
      <c r="A41" s="124"/>
      <c r="B41" s="32" t="s">
        <v>75</v>
      </c>
      <c r="C41" s="40" t="s">
        <v>31</v>
      </c>
      <c r="D41" s="43">
        <v>41800</v>
      </c>
      <c r="E41" s="43">
        <v>41883</v>
      </c>
      <c r="F41" s="44">
        <v>5518</v>
      </c>
      <c r="G41" s="89" t="s">
        <v>139</v>
      </c>
      <c r="H41" s="90"/>
      <c r="I41" s="90"/>
      <c r="J41" s="91"/>
      <c r="K41" s="27"/>
    </row>
    <row r="42" spans="1:11" s="23" customFormat="1" ht="59.25" customHeight="1" x14ac:dyDescent="0.25">
      <c r="A42" s="124"/>
      <c r="B42" s="32" t="s">
        <v>76</v>
      </c>
      <c r="C42" s="40" t="s">
        <v>29</v>
      </c>
      <c r="D42" s="43">
        <v>24</v>
      </c>
      <c r="E42" s="43">
        <v>24</v>
      </c>
      <c r="F42" s="44">
        <v>5</v>
      </c>
      <c r="G42" s="89" t="s">
        <v>139</v>
      </c>
      <c r="H42" s="90"/>
      <c r="I42" s="90"/>
      <c r="J42" s="91"/>
      <c r="K42" s="27"/>
    </row>
    <row r="43" spans="1:11" s="23" customFormat="1" ht="51" customHeight="1" x14ac:dyDescent="0.25">
      <c r="A43" s="124"/>
      <c r="B43" s="32" t="s">
        <v>77</v>
      </c>
      <c r="C43" s="40" t="s">
        <v>30</v>
      </c>
      <c r="D43" s="43">
        <v>9</v>
      </c>
      <c r="E43" s="43">
        <v>9</v>
      </c>
      <c r="F43" s="44">
        <v>2</v>
      </c>
      <c r="G43" s="89" t="s">
        <v>139</v>
      </c>
      <c r="H43" s="90"/>
      <c r="I43" s="90"/>
      <c r="J43" s="91"/>
      <c r="K43" s="27"/>
    </row>
    <row r="44" spans="1:11" s="23" customFormat="1" ht="73.5" customHeight="1" x14ac:dyDescent="0.25">
      <c r="A44" s="124"/>
      <c r="B44" s="32" t="s">
        <v>78</v>
      </c>
      <c r="C44" s="40" t="s">
        <v>29</v>
      </c>
      <c r="D44" s="43">
        <v>100</v>
      </c>
      <c r="E44" s="43">
        <v>100</v>
      </c>
      <c r="F44" s="44">
        <v>100</v>
      </c>
      <c r="G44" s="89"/>
      <c r="H44" s="90"/>
      <c r="I44" s="90"/>
      <c r="J44" s="91"/>
      <c r="K44" s="27"/>
    </row>
    <row r="45" spans="1:11" s="23" customFormat="1" ht="43.5" customHeight="1" x14ac:dyDescent="0.25">
      <c r="A45" s="124"/>
      <c r="B45" s="32" t="s">
        <v>79</v>
      </c>
      <c r="C45" s="40" t="s">
        <v>30</v>
      </c>
      <c r="D45" s="43">
        <v>2</v>
      </c>
      <c r="E45" s="43">
        <v>2</v>
      </c>
      <c r="F45" s="44">
        <v>2</v>
      </c>
      <c r="G45" s="89"/>
      <c r="H45" s="90"/>
      <c r="I45" s="90"/>
      <c r="J45" s="91"/>
      <c r="K45" s="27"/>
    </row>
    <row r="46" spans="1:11" s="23" customFormat="1" ht="57" customHeight="1" x14ac:dyDescent="0.25">
      <c r="A46" s="124"/>
      <c r="B46" s="32" t="s">
        <v>80</v>
      </c>
      <c r="C46" s="40" t="s">
        <v>29</v>
      </c>
      <c r="D46" s="45">
        <v>83.3</v>
      </c>
      <c r="E46" s="43">
        <v>100</v>
      </c>
      <c r="F46" s="44">
        <v>0</v>
      </c>
      <c r="G46" s="89" t="s">
        <v>139</v>
      </c>
      <c r="H46" s="90"/>
      <c r="I46" s="90"/>
      <c r="J46" s="91"/>
      <c r="K46" s="27"/>
    </row>
    <row r="47" spans="1:11" s="23" customFormat="1" ht="75.75" customHeight="1" x14ac:dyDescent="0.25">
      <c r="A47" s="124"/>
      <c r="B47" s="32" t="s">
        <v>81</v>
      </c>
      <c r="C47" s="40" t="s">
        <v>30</v>
      </c>
      <c r="D47" s="43">
        <v>5</v>
      </c>
      <c r="E47" s="43">
        <v>5</v>
      </c>
      <c r="F47" s="46">
        <v>0</v>
      </c>
      <c r="G47" s="89" t="s">
        <v>139</v>
      </c>
      <c r="H47" s="90"/>
      <c r="I47" s="90"/>
      <c r="J47" s="91"/>
      <c r="K47" s="27"/>
    </row>
    <row r="48" spans="1:11" s="23" customFormat="1" ht="16.5" x14ac:dyDescent="0.25">
      <c r="A48" s="96" t="s">
        <v>46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3" s="23" customFormat="1" ht="16.5" x14ac:dyDescent="0.25">
      <c r="A49" s="96" t="s">
        <v>114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3" s="23" customFormat="1" ht="18.75" customHeight="1" x14ac:dyDescent="0.25">
      <c r="A50" s="104" t="s">
        <v>111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1:13" s="23" customFormat="1" ht="41.25" customHeight="1" x14ac:dyDescent="0.25">
      <c r="A51" s="84" t="s">
        <v>137</v>
      </c>
      <c r="B51" s="32" t="s">
        <v>82</v>
      </c>
      <c r="C51" s="40" t="s">
        <v>85</v>
      </c>
      <c r="D51" s="47">
        <v>2.3199999999999998</v>
      </c>
      <c r="E51" s="47">
        <v>2.3199999999999998</v>
      </c>
      <c r="F51" s="52">
        <v>0.66</v>
      </c>
      <c r="G51" s="86" t="s">
        <v>139</v>
      </c>
      <c r="H51" s="87"/>
      <c r="I51" s="87"/>
      <c r="J51" s="88"/>
      <c r="K51" s="27"/>
    </row>
    <row r="52" spans="1:13" s="23" customFormat="1" ht="39" customHeight="1" x14ac:dyDescent="0.25">
      <c r="A52" s="119"/>
      <c r="B52" s="32" t="s">
        <v>83</v>
      </c>
      <c r="C52" s="40" t="s">
        <v>29</v>
      </c>
      <c r="D52" s="43">
        <v>28</v>
      </c>
      <c r="E52" s="43">
        <v>28</v>
      </c>
      <c r="F52" s="50">
        <v>19.899999999999999</v>
      </c>
      <c r="G52" s="86" t="s">
        <v>139</v>
      </c>
      <c r="H52" s="87"/>
      <c r="I52" s="87"/>
      <c r="J52" s="26"/>
      <c r="K52" s="27"/>
    </row>
    <row r="53" spans="1:13" s="23" customFormat="1" ht="49.5" customHeight="1" x14ac:dyDescent="0.25">
      <c r="A53" s="85"/>
      <c r="B53" s="32" t="s">
        <v>84</v>
      </c>
      <c r="C53" s="40" t="s">
        <v>30</v>
      </c>
      <c r="D53" s="48">
        <v>15</v>
      </c>
      <c r="E53" s="48">
        <v>15</v>
      </c>
      <c r="F53" s="53">
        <v>7</v>
      </c>
      <c r="G53" s="89" t="s">
        <v>139</v>
      </c>
      <c r="H53" s="90"/>
      <c r="I53" s="90"/>
      <c r="J53" s="91"/>
      <c r="K53" s="27"/>
    </row>
    <row r="54" spans="1:13" s="23" customFormat="1" ht="19.5" customHeight="1" x14ac:dyDescent="0.25">
      <c r="A54" s="120" t="s">
        <v>47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3" s="23" customFormat="1" ht="37.5" customHeight="1" x14ac:dyDescent="0.25">
      <c r="A55" s="120" t="s">
        <v>113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3" s="23" customFormat="1" ht="39.75" customHeight="1" x14ac:dyDescent="0.25">
      <c r="A56" s="122" t="s">
        <v>112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3" s="23" customFormat="1" ht="52.5" customHeight="1" x14ac:dyDescent="0.25">
      <c r="A57" s="84" t="s">
        <v>138</v>
      </c>
      <c r="B57" s="32" t="s">
        <v>86</v>
      </c>
      <c r="C57" s="40" t="s">
        <v>30</v>
      </c>
      <c r="D57" s="49">
        <v>6</v>
      </c>
      <c r="E57" s="49">
        <v>6</v>
      </c>
      <c r="F57" s="40">
        <v>6</v>
      </c>
      <c r="G57" s="89"/>
      <c r="H57" s="90"/>
      <c r="I57" s="90"/>
      <c r="J57" s="91"/>
      <c r="K57" s="27"/>
    </row>
    <row r="58" spans="1:13" s="23" customFormat="1" ht="62.25" customHeight="1" x14ac:dyDescent="0.25">
      <c r="A58" s="119"/>
      <c r="B58" s="32" t="s">
        <v>32</v>
      </c>
      <c r="C58" s="40" t="s">
        <v>30</v>
      </c>
      <c r="D58" s="49">
        <v>0</v>
      </c>
      <c r="E58" s="49">
        <v>0</v>
      </c>
      <c r="F58" s="40">
        <v>0</v>
      </c>
      <c r="G58" s="89"/>
      <c r="H58" s="90"/>
      <c r="I58" s="90"/>
      <c r="J58" s="91"/>
      <c r="K58" s="27"/>
    </row>
    <row r="59" spans="1:13" s="23" customFormat="1" ht="57" customHeight="1" x14ac:dyDescent="0.25">
      <c r="A59" s="85"/>
      <c r="B59" s="32" t="s">
        <v>33</v>
      </c>
      <c r="C59" s="40" t="s">
        <v>29</v>
      </c>
      <c r="D59" s="49">
        <v>100</v>
      </c>
      <c r="E59" s="49">
        <v>100</v>
      </c>
      <c r="F59" s="49">
        <v>94.6</v>
      </c>
      <c r="G59" s="89" t="s">
        <v>139</v>
      </c>
      <c r="H59" s="90"/>
      <c r="I59" s="90"/>
      <c r="J59" s="91"/>
      <c r="K59" s="27"/>
    </row>
    <row r="60" spans="1:13" s="23" customFormat="1" ht="16.5" x14ac:dyDescent="0.25">
      <c r="A60" s="126" t="s">
        <v>49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</row>
    <row r="61" spans="1:13" ht="17.25" x14ac:dyDescent="0.3">
      <c r="A61" s="125" t="s">
        <v>48</v>
      </c>
      <c r="B61" s="125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</sheetData>
  <mergeCells count="71">
    <mergeCell ref="A61:B61"/>
    <mergeCell ref="A60:K60"/>
    <mergeCell ref="G59:J59"/>
    <mergeCell ref="G58:J58"/>
    <mergeCell ref="A54:K54"/>
    <mergeCell ref="A55:K55"/>
    <mergeCell ref="A56:K56"/>
    <mergeCell ref="G57:J57"/>
    <mergeCell ref="A57:A59"/>
    <mergeCell ref="G53:J53"/>
    <mergeCell ref="A48:K48"/>
    <mergeCell ref="A49:K49"/>
    <mergeCell ref="A50:K50"/>
    <mergeCell ref="A51:A53"/>
    <mergeCell ref="G51:J51"/>
    <mergeCell ref="G52:I52"/>
    <mergeCell ref="A37:K37"/>
    <mergeCell ref="A38:K38"/>
    <mergeCell ref="A39:K39"/>
    <mergeCell ref="A40:A47"/>
    <mergeCell ref="G40:J40"/>
    <mergeCell ref="G41:J41"/>
    <mergeCell ref="G42:J42"/>
    <mergeCell ref="G43:J43"/>
    <mergeCell ref="G44:J44"/>
    <mergeCell ref="G45:J45"/>
    <mergeCell ref="G46:J46"/>
    <mergeCell ref="G47:J47"/>
    <mergeCell ref="G16:J16"/>
    <mergeCell ref="A21:K21"/>
    <mergeCell ref="A22:K22"/>
    <mergeCell ref="A23:K23"/>
    <mergeCell ref="G24:J24"/>
    <mergeCell ref="G17:J17"/>
    <mergeCell ref="G18:J18"/>
    <mergeCell ref="G19:J19"/>
    <mergeCell ref="A24:A33"/>
    <mergeCell ref="G30:J30"/>
    <mergeCell ref="C4:C6"/>
    <mergeCell ref="D4:F4"/>
    <mergeCell ref="G4:J6"/>
    <mergeCell ref="K4:K6"/>
    <mergeCell ref="G15:J15"/>
    <mergeCell ref="A2:M2"/>
    <mergeCell ref="G20:J20"/>
    <mergeCell ref="A11:A20"/>
    <mergeCell ref="A8:K8"/>
    <mergeCell ref="G11:J11"/>
    <mergeCell ref="G12:J12"/>
    <mergeCell ref="G13:J13"/>
    <mergeCell ref="G14:J14"/>
    <mergeCell ref="M4:M6"/>
    <mergeCell ref="D5:D6"/>
    <mergeCell ref="E5:F5"/>
    <mergeCell ref="G7:J7"/>
    <mergeCell ref="A9:K9"/>
    <mergeCell ref="A10:K10"/>
    <mergeCell ref="A4:A6"/>
    <mergeCell ref="B4:B6"/>
    <mergeCell ref="A35:A36"/>
    <mergeCell ref="G25:J25"/>
    <mergeCell ref="G26:J26"/>
    <mergeCell ref="G27:J27"/>
    <mergeCell ref="G32:J32"/>
    <mergeCell ref="G35:J35"/>
    <mergeCell ref="G29:J29"/>
    <mergeCell ref="G31:J31"/>
    <mergeCell ref="G36:J36"/>
    <mergeCell ref="G33:J33"/>
    <mergeCell ref="G34:J34"/>
    <mergeCell ref="G28:J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  <rowBreaks count="3" manualBreakCount="3">
    <brk id="20" max="10" man="1"/>
    <brk id="33" max="10" man="1"/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topLeftCell="A10" zoomScale="60" zoomScaleNormal="60" workbookViewId="0">
      <selection activeCell="G27" sqref="G27:L27"/>
    </sheetView>
  </sheetViews>
  <sheetFormatPr defaultColWidth="8.7109375" defaultRowHeight="15" x14ac:dyDescent="0.25"/>
  <cols>
    <col min="1" max="1" width="29.28515625" style="12" customWidth="1"/>
    <col min="2" max="2" width="14.7109375" style="12" customWidth="1"/>
    <col min="3" max="3" width="13.42578125" style="12" customWidth="1"/>
    <col min="4" max="4" width="14.42578125" style="12" customWidth="1"/>
    <col min="5" max="5" width="14.5703125" style="12" customWidth="1"/>
    <col min="6" max="6" width="11.85546875" style="12" customWidth="1"/>
    <col min="7" max="7" width="14.85546875" style="12" customWidth="1"/>
    <col min="8" max="8" width="14.140625" style="12" customWidth="1"/>
    <col min="9" max="9" width="10.7109375" style="12" customWidth="1"/>
    <col min="10" max="10" width="14.85546875" style="12" customWidth="1"/>
    <col min="11" max="12" width="12.28515625" style="12" customWidth="1"/>
    <col min="13" max="14" width="10.7109375" style="12" customWidth="1"/>
    <col min="15" max="15" width="12.28515625" style="12" customWidth="1"/>
    <col min="16" max="16" width="10.5703125" style="12" customWidth="1"/>
    <col min="17" max="17" width="12" style="12" customWidth="1"/>
    <col min="18" max="18" width="12.5703125" style="12" customWidth="1"/>
    <col min="19" max="19" width="0.140625" style="12" customWidth="1"/>
    <col min="20" max="16384" width="8.7109375" style="12"/>
  </cols>
  <sheetData>
    <row r="1" spans="1:18" s="14" customFormat="1" ht="42.75" customHeight="1" x14ac:dyDescent="0.25">
      <c r="A1" s="127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8" s="14" customFormat="1" ht="63.75" customHeight="1" x14ac:dyDescent="0.25">
      <c r="A2" s="128" t="s">
        <v>21</v>
      </c>
      <c r="B2" s="129"/>
      <c r="C2" s="128" t="s">
        <v>90</v>
      </c>
      <c r="D2" s="130"/>
      <c r="E2" s="130"/>
      <c r="F2" s="129"/>
      <c r="G2" s="100" t="s">
        <v>91</v>
      </c>
      <c r="H2" s="101"/>
      <c r="I2" s="101"/>
      <c r="J2" s="101"/>
      <c r="K2" s="101"/>
      <c r="L2" s="102"/>
      <c r="M2" s="13"/>
      <c r="N2" s="13"/>
      <c r="O2" s="13"/>
      <c r="P2" s="13"/>
    </row>
    <row r="3" spans="1:18" s="14" customFormat="1" ht="23.25" customHeight="1" x14ac:dyDescent="0.25">
      <c r="A3" s="128">
        <v>1</v>
      </c>
      <c r="B3" s="129"/>
      <c r="C3" s="128">
        <v>2</v>
      </c>
      <c r="D3" s="130"/>
      <c r="E3" s="130"/>
      <c r="F3" s="129"/>
      <c r="G3" s="100">
        <v>3</v>
      </c>
      <c r="H3" s="101"/>
      <c r="I3" s="101"/>
      <c r="J3" s="101"/>
      <c r="K3" s="101"/>
      <c r="L3" s="102"/>
      <c r="M3" s="13"/>
      <c r="N3" s="13"/>
      <c r="O3" s="13"/>
      <c r="P3" s="13"/>
    </row>
    <row r="4" spans="1:18" s="14" customFormat="1" ht="88.15" customHeight="1" x14ac:dyDescent="0.25">
      <c r="A4" s="136" t="s">
        <v>92</v>
      </c>
      <c r="B4" s="137"/>
      <c r="C4" s="133">
        <f>C5+C6</f>
        <v>403.6</v>
      </c>
      <c r="D4" s="134"/>
      <c r="E4" s="134"/>
      <c r="F4" s="135"/>
      <c r="G4" s="133">
        <f>G5+G6</f>
        <v>403.6</v>
      </c>
      <c r="H4" s="134"/>
      <c r="I4" s="134"/>
      <c r="J4" s="134"/>
      <c r="K4" s="134"/>
      <c r="L4" s="135"/>
      <c r="M4" s="13"/>
      <c r="N4" s="13"/>
      <c r="O4" s="13"/>
      <c r="P4" s="13"/>
    </row>
    <row r="5" spans="1:18" s="14" customFormat="1" ht="16.149999999999999" customHeight="1" x14ac:dyDescent="0.25">
      <c r="A5" s="131" t="s">
        <v>10</v>
      </c>
      <c r="B5" s="132"/>
      <c r="C5" s="133">
        <v>403.6</v>
      </c>
      <c r="D5" s="134"/>
      <c r="E5" s="134"/>
      <c r="F5" s="135"/>
      <c r="G5" s="133">
        <v>403.6</v>
      </c>
      <c r="H5" s="134"/>
      <c r="I5" s="134"/>
      <c r="J5" s="134"/>
      <c r="K5" s="134"/>
      <c r="L5" s="135"/>
      <c r="M5" s="13"/>
      <c r="N5" s="13"/>
      <c r="O5" s="13"/>
      <c r="P5" s="13"/>
    </row>
    <row r="6" spans="1:18" s="14" customFormat="1" ht="18.600000000000001" customHeight="1" x14ac:dyDescent="0.25">
      <c r="A6" s="131" t="s">
        <v>11</v>
      </c>
      <c r="B6" s="132"/>
      <c r="C6" s="133">
        <v>0</v>
      </c>
      <c r="D6" s="134"/>
      <c r="E6" s="134"/>
      <c r="F6" s="135"/>
      <c r="G6" s="133">
        <v>0</v>
      </c>
      <c r="H6" s="134"/>
      <c r="I6" s="134"/>
      <c r="J6" s="134"/>
      <c r="K6" s="134"/>
      <c r="L6" s="135"/>
      <c r="M6" s="13"/>
      <c r="N6" s="13"/>
      <c r="O6" s="13"/>
      <c r="P6" s="13"/>
    </row>
    <row r="7" spans="1:18" s="14" customFormat="1" ht="61.5" customHeight="1" x14ac:dyDescent="0.25">
      <c r="A7" s="136" t="s">
        <v>93</v>
      </c>
      <c r="B7" s="137"/>
      <c r="C7" s="133">
        <v>0</v>
      </c>
      <c r="D7" s="134"/>
      <c r="E7" s="134"/>
      <c r="F7" s="135"/>
      <c r="G7" s="138">
        <v>0</v>
      </c>
      <c r="H7" s="138"/>
      <c r="I7" s="138"/>
      <c r="J7" s="138"/>
      <c r="K7" s="138"/>
      <c r="L7" s="138"/>
      <c r="M7" s="13"/>
      <c r="N7" s="13"/>
      <c r="O7" s="13"/>
      <c r="P7" s="13"/>
    </row>
    <row r="8" spans="1:18" s="14" customFormat="1" ht="87" customHeight="1" x14ac:dyDescent="0.25">
      <c r="A8" s="136" t="s">
        <v>94</v>
      </c>
      <c r="B8" s="137"/>
      <c r="C8" s="133">
        <f>C9+C10</f>
        <v>1385.8999999999999</v>
      </c>
      <c r="D8" s="134"/>
      <c r="E8" s="134"/>
      <c r="F8" s="135"/>
      <c r="G8" s="138">
        <f>G9+G10</f>
        <v>1385.8999999999999</v>
      </c>
      <c r="H8" s="138"/>
      <c r="I8" s="138"/>
      <c r="J8" s="138"/>
      <c r="K8" s="138"/>
      <c r="L8" s="138"/>
      <c r="M8" s="13"/>
      <c r="N8" s="13"/>
      <c r="O8" s="13"/>
      <c r="P8" s="13"/>
    </row>
    <row r="9" spans="1:18" ht="16.5" customHeight="1" x14ac:dyDescent="0.25">
      <c r="A9" s="131" t="s">
        <v>10</v>
      </c>
      <c r="B9" s="132"/>
      <c r="C9" s="133">
        <f>172+0.1</f>
        <v>172.1</v>
      </c>
      <c r="D9" s="134"/>
      <c r="E9" s="134"/>
      <c r="F9" s="135"/>
      <c r="G9" s="133">
        <f>172+0.1</f>
        <v>172.1</v>
      </c>
      <c r="H9" s="134"/>
      <c r="I9" s="134"/>
      <c r="J9" s="134"/>
      <c r="K9" s="134"/>
      <c r="L9" s="135"/>
      <c r="M9" s="13"/>
      <c r="N9" s="13"/>
      <c r="O9" s="13"/>
      <c r="P9" s="13"/>
      <c r="Q9" s="15"/>
      <c r="R9" s="15"/>
    </row>
    <row r="10" spans="1:18" ht="16.5" customHeight="1" x14ac:dyDescent="0.25">
      <c r="A10" s="131" t="s">
        <v>11</v>
      </c>
      <c r="B10" s="132"/>
      <c r="C10" s="133">
        <v>1213.8</v>
      </c>
      <c r="D10" s="134"/>
      <c r="E10" s="134"/>
      <c r="F10" s="135"/>
      <c r="G10" s="133">
        <v>1213.8</v>
      </c>
      <c r="H10" s="134"/>
      <c r="I10" s="134"/>
      <c r="J10" s="134"/>
      <c r="K10" s="134"/>
      <c r="L10" s="135"/>
      <c r="M10" s="13"/>
      <c r="N10" s="13"/>
      <c r="O10" s="13"/>
      <c r="P10" s="13"/>
      <c r="Q10" s="16"/>
      <c r="R10" s="16"/>
    </row>
    <row r="11" spans="1:18" ht="85.9" customHeight="1" x14ac:dyDescent="0.25">
      <c r="A11" s="136" t="s">
        <v>95</v>
      </c>
      <c r="B11" s="137"/>
      <c r="C11" s="133">
        <f>C12+C13</f>
        <v>1125.3</v>
      </c>
      <c r="D11" s="134"/>
      <c r="E11" s="134"/>
      <c r="F11" s="135"/>
      <c r="G11" s="138">
        <f>G12+G13</f>
        <v>1125.3</v>
      </c>
      <c r="H11" s="138"/>
      <c r="I11" s="138"/>
      <c r="J11" s="138"/>
      <c r="K11" s="138"/>
      <c r="L11" s="138"/>
      <c r="M11" s="13"/>
      <c r="N11" s="13"/>
      <c r="O11" s="13"/>
      <c r="P11" s="13"/>
      <c r="Q11" s="14"/>
      <c r="R11" s="14"/>
    </row>
    <row r="12" spans="1:18" ht="16.5" customHeight="1" x14ac:dyDescent="0.25">
      <c r="A12" s="131" t="s">
        <v>10</v>
      </c>
      <c r="B12" s="132"/>
      <c r="C12" s="133">
        <v>926.7</v>
      </c>
      <c r="D12" s="134"/>
      <c r="E12" s="134"/>
      <c r="F12" s="135"/>
      <c r="G12" s="133">
        <v>926.7</v>
      </c>
      <c r="H12" s="134"/>
      <c r="I12" s="134"/>
      <c r="J12" s="134"/>
      <c r="K12" s="134"/>
      <c r="L12" s="135"/>
      <c r="M12" s="13"/>
      <c r="N12" s="13"/>
      <c r="O12" s="13"/>
      <c r="P12" s="13"/>
      <c r="Q12" s="14"/>
      <c r="R12" s="14"/>
    </row>
    <row r="13" spans="1:18" ht="22.9" customHeight="1" x14ac:dyDescent="0.25">
      <c r="A13" s="131" t="s">
        <v>11</v>
      </c>
      <c r="B13" s="132"/>
      <c r="C13" s="133">
        <v>198.6</v>
      </c>
      <c r="D13" s="134"/>
      <c r="E13" s="134"/>
      <c r="F13" s="135"/>
      <c r="G13" s="133">
        <v>198.6</v>
      </c>
      <c r="H13" s="134"/>
      <c r="I13" s="134"/>
      <c r="J13" s="134"/>
      <c r="K13" s="134"/>
      <c r="L13" s="135"/>
      <c r="M13" s="13"/>
      <c r="N13" s="13"/>
      <c r="O13" s="13"/>
      <c r="P13" s="13"/>
      <c r="Q13" s="13"/>
      <c r="R13" s="13"/>
    </row>
    <row r="14" spans="1:18" ht="70.900000000000006" customHeight="1" x14ac:dyDescent="0.25">
      <c r="A14" s="139" t="s">
        <v>96</v>
      </c>
      <c r="B14" s="140"/>
      <c r="C14" s="141">
        <f>C15+C16</f>
        <v>0</v>
      </c>
      <c r="D14" s="142"/>
      <c r="E14" s="142"/>
      <c r="F14" s="143"/>
      <c r="G14" s="141">
        <v>0</v>
      </c>
      <c r="H14" s="142"/>
      <c r="I14" s="142"/>
      <c r="J14" s="142"/>
      <c r="K14" s="142"/>
      <c r="L14" s="143"/>
      <c r="M14" s="13"/>
      <c r="N14" s="13"/>
      <c r="O14" s="13"/>
      <c r="P14" s="13"/>
      <c r="Q14" s="13"/>
      <c r="R14" s="13"/>
    </row>
    <row r="15" spans="1:18" ht="16.899999999999999" customHeight="1" x14ac:dyDescent="0.25">
      <c r="A15" s="131" t="s">
        <v>10</v>
      </c>
      <c r="B15" s="132"/>
      <c r="C15" s="133">
        <v>0</v>
      </c>
      <c r="D15" s="134"/>
      <c r="E15" s="134"/>
      <c r="F15" s="135"/>
      <c r="G15" s="133"/>
      <c r="H15" s="134"/>
      <c r="I15" s="134"/>
      <c r="J15" s="134"/>
      <c r="K15" s="134"/>
      <c r="L15" s="135"/>
      <c r="M15" s="13"/>
      <c r="N15" s="13"/>
      <c r="O15" s="13"/>
      <c r="P15" s="13"/>
      <c r="Q15" s="13"/>
      <c r="R15" s="13"/>
    </row>
    <row r="16" spans="1:18" ht="18.600000000000001" customHeight="1" x14ac:dyDescent="0.25">
      <c r="A16" s="131" t="s">
        <v>11</v>
      </c>
      <c r="B16" s="132"/>
      <c r="C16" s="133">
        <v>0</v>
      </c>
      <c r="D16" s="134"/>
      <c r="E16" s="134"/>
      <c r="F16" s="135"/>
      <c r="G16" s="133">
        <v>0</v>
      </c>
      <c r="H16" s="134"/>
      <c r="I16" s="134"/>
      <c r="J16" s="134"/>
      <c r="K16" s="134"/>
      <c r="L16" s="135"/>
      <c r="M16" s="13"/>
      <c r="N16" s="13"/>
      <c r="O16" s="13"/>
      <c r="P16" s="13"/>
      <c r="Q16" s="13"/>
      <c r="R16" s="13"/>
    </row>
    <row r="17" spans="1:18" ht="48" customHeight="1" x14ac:dyDescent="0.25">
      <c r="A17" s="144" t="s">
        <v>97</v>
      </c>
      <c r="B17" s="145"/>
      <c r="C17" s="141">
        <f>C18</f>
        <v>9.5</v>
      </c>
      <c r="D17" s="142"/>
      <c r="E17" s="142"/>
      <c r="F17" s="143"/>
      <c r="G17" s="141">
        <f>G18</f>
        <v>9.5</v>
      </c>
      <c r="H17" s="142"/>
      <c r="I17" s="142"/>
      <c r="J17" s="142"/>
      <c r="K17" s="142"/>
      <c r="L17" s="143"/>
      <c r="M17" s="13"/>
      <c r="N17" s="13"/>
      <c r="O17" s="13"/>
      <c r="P17" s="13"/>
      <c r="Q17" s="13"/>
      <c r="R17" s="13"/>
    </row>
    <row r="18" spans="1:18" ht="19.899999999999999" customHeight="1" x14ac:dyDescent="0.25">
      <c r="A18" s="131" t="s">
        <v>10</v>
      </c>
      <c r="B18" s="132"/>
      <c r="C18" s="133">
        <v>9.5</v>
      </c>
      <c r="D18" s="134"/>
      <c r="E18" s="134"/>
      <c r="F18" s="135"/>
      <c r="G18" s="133">
        <v>9.5</v>
      </c>
      <c r="H18" s="134"/>
      <c r="I18" s="134"/>
      <c r="J18" s="134"/>
      <c r="K18" s="134"/>
      <c r="L18" s="135"/>
      <c r="M18" s="13"/>
      <c r="N18" s="13"/>
      <c r="O18" s="13"/>
      <c r="P18" s="13"/>
      <c r="Q18" s="13"/>
      <c r="R18" s="13"/>
    </row>
    <row r="19" spans="1:18" ht="21.6" customHeight="1" x14ac:dyDescent="0.25">
      <c r="A19" s="131" t="s">
        <v>11</v>
      </c>
      <c r="B19" s="132"/>
      <c r="C19" s="133">
        <v>0</v>
      </c>
      <c r="D19" s="134"/>
      <c r="E19" s="134"/>
      <c r="F19" s="135"/>
      <c r="G19" s="133">
        <v>0</v>
      </c>
      <c r="H19" s="134"/>
      <c r="I19" s="134"/>
      <c r="J19" s="134"/>
      <c r="K19" s="134"/>
      <c r="L19" s="135"/>
      <c r="M19" s="13"/>
      <c r="N19" s="13"/>
      <c r="O19" s="13"/>
      <c r="P19" s="13"/>
      <c r="Q19" s="13"/>
      <c r="R19" s="13"/>
    </row>
    <row r="20" spans="1:18" ht="65.45" customHeight="1" x14ac:dyDescent="0.25">
      <c r="A20" s="146" t="s">
        <v>98</v>
      </c>
      <c r="B20" s="147"/>
      <c r="C20" s="133">
        <f>C21+C22</f>
        <v>1508.4</v>
      </c>
      <c r="D20" s="134"/>
      <c r="E20" s="134"/>
      <c r="F20" s="135"/>
      <c r="G20" s="133">
        <f>G21+G22</f>
        <v>469.1</v>
      </c>
      <c r="H20" s="134"/>
      <c r="I20" s="134"/>
      <c r="J20" s="134"/>
      <c r="K20" s="134"/>
      <c r="L20" s="135"/>
      <c r="M20" s="13"/>
      <c r="N20" s="13"/>
      <c r="O20" s="13"/>
      <c r="P20" s="13"/>
      <c r="Q20" s="13"/>
      <c r="R20" s="13"/>
    </row>
    <row r="21" spans="1:18" ht="26.45" customHeight="1" x14ac:dyDescent="0.25">
      <c r="A21" s="131" t="s">
        <v>10</v>
      </c>
      <c r="B21" s="132"/>
      <c r="C21" s="133">
        <v>295.2</v>
      </c>
      <c r="D21" s="134"/>
      <c r="E21" s="134"/>
      <c r="F21" s="135"/>
      <c r="G21" s="133">
        <v>295.2</v>
      </c>
      <c r="H21" s="134"/>
      <c r="I21" s="134"/>
      <c r="J21" s="134"/>
      <c r="K21" s="134"/>
      <c r="L21" s="135"/>
      <c r="M21" s="13"/>
      <c r="N21" s="13"/>
      <c r="O21" s="13"/>
      <c r="P21" s="13"/>
      <c r="Q21" s="13"/>
      <c r="R21" s="13"/>
    </row>
    <row r="22" spans="1:18" ht="19.149999999999999" customHeight="1" x14ac:dyDescent="0.25">
      <c r="A22" s="131" t="s">
        <v>11</v>
      </c>
      <c r="B22" s="132"/>
      <c r="C22" s="133">
        <v>1213.2</v>
      </c>
      <c r="D22" s="134"/>
      <c r="E22" s="134"/>
      <c r="F22" s="135"/>
      <c r="G22" s="133">
        <v>173.9</v>
      </c>
      <c r="H22" s="134"/>
      <c r="I22" s="134"/>
      <c r="J22" s="134"/>
      <c r="K22" s="134"/>
      <c r="L22" s="135"/>
      <c r="M22" s="13"/>
      <c r="N22" s="13"/>
      <c r="O22" s="13"/>
      <c r="P22" s="13"/>
      <c r="Q22" s="13"/>
      <c r="R22" s="13"/>
    </row>
    <row r="23" spans="1:18" ht="74.45" customHeight="1" x14ac:dyDescent="0.25">
      <c r="A23" s="136" t="s">
        <v>99</v>
      </c>
      <c r="B23" s="137"/>
      <c r="C23" s="133">
        <f>C24+C25</f>
        <v>1645.3999999999999</v>
      </c>
      <c r="D23" s="134"/>
      <c r="E23" s="134"/>
      <c r="F23" s="135"/>
      <c r="G23" s="133">
        <f>G24+G25</f>
        <v>1627.2</v>
      </c>
      <c r="H23" s="134"/>
      <c r="I23" s="134"/>
      <c r="J23" s="134"/>
      <c r="K23" s="134"/>
      <c r="L23" s="135"/>
      <c r="M23" s="13"/>
      <c r="N23" s="13"/>
      <c r="O23" s="13"/>
      <c r="P23" s="13"/>
      <c r="Q23" s="13"/>
      <c r="R23" s="13"/>
    </row>
    <row r="24" spans="1:18" ht="22.15" customHeight="1" x14ac:dyDescent="0.25">
      <c r="A24" s="131" t="s">
        <v>10</v>
      </c>
      <c r="B24" s="132"/>
      <c r="C24" s="133">
        <v>1408.3</v>
      </c>
      <c r="D24" s="134"/>
      <c r="E24" s="134"/>
      <c r="F24" s="135"/>
      <c r="G24" s="133">
        <v>1408.3</v>
      </c>
      <c r="H24" s="134"/>
      <c r="I24" s="134"/>
      <c r="J24" s="134"/>
      <c r="K24" s="134"/>
      <c r="L24" s="135"/>
      <c r="M24" s="13"/>
      <c r="N24" s="13"/>
      <c r="O24" s="13"/>
      <c r="P24" s="13"/>
      <c r="Q24" s="13"/>
      <c r="R24" s="13"/>
    </row>
    <row r="25" spans="1:18" ht="19.899999999999999" customHeight="1" x14ac:dyDescent="0.25">
      <c r="A25" s="131" t="s">
        <v>11</v>
      </c>
      <c r="B25" s="132"/>
      <c r="C25" s="133">
        <v>237.1</v>
      </c>
      <c r="D25" s="134"/>
      <c r="E25" s="134"/>
      <c r="F25" s="135"/>
      <c r="G25" s="133">
        <v>218.9</v>
      </c>
      <c r="H25" s="134"/>
      <c r="I25" s="134"/>
      <c r="J25" s="134"/>
      <c r="K25" s="134"/>
      <c r="L25" s="135"/>
      <c r="M25" s="13"/>
      <c r="N25" s="13"/>
      <c r="O25" s="13"/>
      <c r="P25" s="13"/>
      <c r="Q25" s="13"/>
      <c r="R25" s="13"/>
    </row>
    <row r="26" spans="1:18" ht="36.6" customHeight="1" x14ac:dyDescent="0.25">
      <c r="A26" s="136" t="s">
        <v>100</v>
      </c>
      <c r="B26" s="137"/>
      <c r="C26" s="133">
        <f>C27+C28</f>
        <v>579</v>
      </c>
      <c r="D26" s="134"/>
      <c r="E26" s="134"/>
      <c r="F26" s="135"/>
      <c r="G26" s="133">
        <f>G27+G28</f>
        <v>579</v>
      </c>
      <c r="H26" s="134"/>
      <c r="I26" s="134"/>
      <c r="J26" s="134"/>
      <c r="K26" s="134"/>
      <c r="L26" s="135"/>
      <c r="M26" s="13"/>
      <c r="N26" s="13"/>
      <c r="O26" s="13"/>
      <c r="P26" s="13"/>
      <c r="Q26" s="13"/>
      <c r="R26" s="13"/>
    </row>
    <row r="27" spans="1:18" ht="20.45" customHeight="1" x14ac:dyDescent="0.25">
      <c r="A27" s="131" t="s">
        <v>10</v>
      </c>
      <c r="B27" s="132"/>
      <c r="C27" s="133">
        <f>579.1-0.1</f>
        <v>579</v>
      </c>
      <c r="D27" s="134"/>
      <c r="E27" s="134"/>
      <c r="F27" s="135"/>
      <c r="G27" s="133">
        <v>579</v>
      </c>
      <c r="H27" s="134"/>
      <c r="I27" s="134"/>
      <c r="J27" s="134"/>
      <c r="K27" s="134"/>
      <c r="L27" s="135"/>
      <c r="M27" s="13"/>
      <c r="N27" s="13"/>
      <c r="O27" s="13"/>
      <c r="P27" s="13"/>
      <c r="Q27" s="13"/>
      <c r="R27" s="13"/>
    </row>
    <row r="28" spans="1:18" ht="21" customHeight="1" x14ac:dyDescent="0.25">
      <c r="A28" s="131" t="s">
        <v>11</v>
      </c>
      <c r="B28" s="132"/>
      <c r="C28" s="133">
        <v>0</v>
      </c>
      <c r="D28" s="134"/>
      <c r="E28" s="134"/>
      <c r="F28" s="135"/>
      <c r="G28" s="133">
        <v>0</v>
      </c>
      <c r="H28" s="134"/>
      <c r="I28" s="134"/>
      <c r="J28" s="134"/>
      <c r="K28" s="134"/>
      <c r="L28" s="135"/>
      <c r="M28" s="13"/>
      <c r="N28" s="13"/>
      <c r="O28" s="13"/>
      <c r="P28" s="13"/>
      <c r="Q28" s="13"/>
      <c r="R28" s="13"/>
    </row>
    <row r="29" spans="1:18" ht="33.6" customHeight="1" x14ac:dyDescent="0.25">
      <c r="A29" s="148" t="s">
        <v>101</v>
      </c>
      <c r="B29" s="149"/>
      <c r="C29" s="133">
        <v>724.9</v>
      </c>
      <c r="D29" s="134"/>
      <c r="E29" s="134"/>
      <c r="F29" s="135"/>
      <c r="G29" s="133">
        <v>724.9</v>
      </c>
      <c r="H29" s="134"/>
      <c r="I29" s="134"/>
      <c r="J29" s="134"/>
      <c r="K29" s="134"/>
      <c r="L29" s="135"/>
      <c r="M29" s="13"/>
      <c r="N29" s="13"/>
      <c r="O29" s="13"/>
      <c r="P29" s="13"/>
      <c r="Q29" s="13"/>
      <c r="R29" s="13"/>
    </row>
    <row r="30" spans="1:18" ht="21" customHeight="1" x14ac:dyDescent="0.25">
      <c r="A30" s="131" t="s">
        <v>10</v>
      </c>
      <c r="B30" s="132"/>
      <c r="C30" s="133">
        <v>724.9</v>
      </c>
      <c r="D30" s="134"/>
      <c r="E30" s="134"/>
      <c r="F30" s="135"/>
      <c r="G30" s="133">
        <v>724.9</v>
      </c>
      <c r="H30" s="134"/>
      <c r="I30" s="134"/>
      <c r="J30" s="134"/>
      <c r="K30" s="134"/>
      <c r="L30" s="135"/>
      <c r="M30" s="13"/>
      <c r="N30" s="13"/>
      <c r="O30" s="13"/>
      <c r="P30" s="13"/>
      <c r="Q30" s="13"/>
      <c r="R30" s="13"/>
    </row>
    <row r="31" spans="1:18" ht="19.899999999999999" customHeight="1" x14ac:dyDescent="0.25">
      <c r="A31" s="81" t="s">
        <v>42</v>
      </c>
      <c r="B31" s="83"/>
      <c r="C31" s="150">
        <f>C32+C33</f>
        <v>7382</v>
      </c>
      <c r="D31" s="151"/>
      <c r="E31" s="151"/>
      <c r="F31" s="152"/>
      <c r="G31" s="150">
        <f>G32+G33</f>
        <v>6324.5</v>
      </c>
      <c r="H31" s="153"/>
      <c r="I31" s="153"/>
      <c r="J31" s="153"/>
      <c r="K31" s="153"/>
      <c r="L31" s="154"/>
      <c r="M31" s="17"/>
      <c r="N31" s="17"/>
      <c r="O31" s="17"/>
      <c r="P31" s="17"/>
      <c r="Q31" s="13"/>
      <c r="R31" s="13"/>
    </row>
    <row r="32" spans="1:18" ht="37.9" customHeight="1" x14ac:dyDescent="0.25">
      <c r="A32" s="81" t="s">
        <v>10</v>
      </c>
      <c r="B32" s="83"/>
      <c r="C32" s="150">
        <f>C5+C9+C12+C15+C18+C21+C24+C27+C30</f>
        <v>4519.3</v>
      </c>
      <c r="D32" s="151"/>
      <c r="E32" s="151"/>
      <c r="F32" s="152"/>
      <c r="G32" s="150">
        <f>G5+G9+G12+G15+G18+G21+G24+G27+G30</f>
        <v>4519.3</v>
      </c>
      <c r="H32" s="153"/>
      <c r="I32" s="153"/>
      <c r="J32" s="153"/>
      <c r="K32" s="153"/>
      <c r="L32" s="154"/>
      <c r="M32" s="17"/>
      <c r="N32" s="17"/>
      <c r="O32" s="17"/>
      <c r="P32" s="17"/>
      <c r="Q32" s="13"/>
      <c r="R32" s="13"/>
    </row>
    <row r="33" spans="1:18" ht="18.75" customHeight="1" x14ac:dyDescent="0.25">
      <c r="A33" s="81" t="s">
        <v>11</v>
      </c>
      <c r="B33" s="83"/>
      <c r="C33" s="150">
        <f>C6+C10+C13+C16+C19+C22+C25+C28</f>
        <v>2862.7</v>
      </c>
      <c r="D33" s="151"/>
      <c r="E33" s="151"/>
      <c r="F33" s="152"/>
      <c r="G33" s="150">
        <f>G6+G10+G13+G16+G19+G22+G25+G28</f>
        <v>1805.2</v>
      </c>
      <c r="H33" s="153"/>
      <c r="I33" s="153"/>
      <c r="J33" s="153"/>
      <c r="K33" s="153"/>
      <c r="L33" s="154"/>
      <c r="M33" s="14"/>
      <c r="N33" s="14"/>
      <c r="O33" s="14"/>
      <c r="P33" s="14"/>
      <c r="Q33" s="13"/>
      <c r="R33" s="13"/>
    </row>
    <row r="34" spans="1:18" ht="21.75" customHeight="1" x14ac:dyDescent="0.25">
      <c r="A34" s="157" t="s">
        <v>22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6"/>
      <c r="N34" s="16"/>
      <c r="O34" s="16"/>
      <c r="P34" s="16"/>
      <c r="Q34" s="13"/>
      <c r="R34" s="13"/>
    </row>
    <row r="35" spans="1:18" s="19" customFormat="1" ht="19.149999999999999" customHeight="1" x14ac:dyDescent="0.25">
      <c r="A35" s="60"/>
      <c r="B35" s="60"/>
      <c r="C35" s="60"/>
      <c r="D35" s="54"/>
      <c r="E35" s="60"/>
      <c r="F35" s="60"/>
      <c r="G35" s="60"/>
      <c r="H35" s="60"/>
      <c r="I35" s="60"/>
      <c r="J35" s="60"/>
      <c r="K35" s="60"/>
      <c r="L35" s="60"/>
      <c r="M35" s="24"/>
      <c r="N35" s="24"/>
      <c r="O35" s="24"/>
      <c r="P35" s="24"/>
      <c r="Q35" s="22"/>
      <c r="R35" s="22"/>
    </row>
    <row r="36" spans="1:18" s="19" customFormat="1" ht="24" customHeight="1" x14ac:dyDescent="0.25">
      <c r="A36" s="25" t="s">
        <v>23</v>
      </c>
      <c r="B36" s="156"/>
      <c r="C36" s="156"/>
      <c r="D36" s="156"/>
      <c r="E36" s="156"/>
      <c r="F36" s="156"/>
      <c r="G36" s="156"/>
      <c r="H36" s="23"/>
      <c r="I36" s="156" t="s">
        <v>27</v>
      </c>
      <c r="J36" s="156"/>
      <c r="K36" s="23"/>
      <c r="M36" s="63"/>
      <c r="Q36" s="22"/>
      <c r="R36" s="22"/>
    </row>
    <row r="37" spans="1:18" s="19" customFormat="1" ht="18.600000000000001" customHeight="1" x14ac:dyDescent="0.25">
      <c r="A37" s="25"/>
      <c r="B37" s="155" t="s">
        <v>24</v>
      </c>
      <c r="C37" s="155"/>
      <c r="D37" s="155"/>
      <c r="E37" s="155"/>
      <c r="F37" s="155"/>
      <c r="G37" s="155"/>
      <c r="H37" s="23"/>
      <c r="I37" s="127" t="s">
        <v>25</v>
      </c>
      <c r="J37" s="127"/>
      <c r="K37" s="23"/>
      <c r="L37" s="22"/>
      <c r="M37" s="22"/>
      <c r="Q37" s="22"/>
      <c r="R37" s="22"/>
    </row>
    <row r="38" spans="1:18" s="19" customFormat="1" ht="21.6" customHeight="1" x14ac:dyDescent="0.25">
      <c r="A38" s="25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2"/>
      <c r="R38" s="22"/>
    </row>
    <row r="39" spans="1:18" s="19" customFormat="1" ht="20.45" customHeight="1" x14ac:dyDescent="0.25">
      <c r="A39" s="25" t="s">
        <v>26</v>
      </c>
      <c r="B39" s="156"/>
      <c r="C39" s="156"/>
      <c r="D39" s="156"/>
      <c r="E39" s="156"/>
      <c r="F39" s="156"/>
      <c r="G39" s="156"/>
      <c r="H39" s="23"/>
      <c r="I39" s="158" t="s">
        <v>28</v>
      </c>
      <c r="J39" s="158"/>
      <c r="K39" s="23"/>
      <c r="M39" s="63"/>
      <c r="Q39" s="22"/>
      <c r="R39" s="22"/>
    </row>
    <row r="40" spans="1:18" s="19" customFormat="1" ht="20.45" customHeight="1" x14ac:dyDescent="0.25">
      <c r="A40" s="25"/>
      <c r="B40" s="155" t="s">
        <v>24</v>
      </c>
      <c r="C40" s="155"/>
      <c r="D40" s="155"/>
      <c r="E40" s="155"/>
      <c r="F40" s="155"/>
      <c r="G40" s="155"/>
      <c r="H40" s="23"/>
      <c r="I40" s="127" t="s">
        <v>25</v>
      </c>
      <c r="J40" s="127"/>
      <c r="K40" s="23"/>
      <c r="L40" s="22"/>
      <c r="M40" s="22"/>
      <c r="Q40" s="22"/>
      <c r="R40" s="22"/>
    </row>
    <row r="41" spans="1:18" s="19" customFormat="1" x14ac:dyDescent="0.25"/>
    <row r="42" spans="1:18" s="19" customFormat="1" x14ac:dyDescent="0.25"/>
  </sheetData>
  <mergeCells count="106">
    <mergeCell ref="B37:G37"/>
    <mergeCell ref="B39:G39"/>
    <mergeCell ref="B40:G40"/>
    <mergeCell ref="A33:B33"/>
    <mergeCell ref="C33:F33"/>
    <mergeCell ref="G33:L33"/>
    <mergeCell ref="A34:L34"/>
    <mergeCell ref="B36:G36"/>
    <mergeCell ref="I36:J36"/>
    <mergeCell ref="I37:J37"/>
    <mergeCell ref="I39:J39"/>
    <mergeCell ref="I40:J40"/>
    <mergeCell ref="A31:B31"/>
    <mergeCell ref="C31:F31"/>
    <mergeCell ref="G31:L31"/>
    <mergeCell ref="A32:B32"/>
    <mergeCell ref="C32:F32"/>
    <mergeCell ref="G32:L32"/>
    <mergeCell ref="A30:B30"/>
    <mergeCell ref="C30:F30"/>
    <mergeCell ref="G30:L30"/>
    <mergeCell ref="A29:B29"/>
    <mergeCell ref="C29:F29"/>
    <mergeCell ref="G29:L29"/>
    <mergeCell ref="A28:B28"/>
    <mergeCell ref="C28:F28"/>
    <mergeCell ref="G28:L28"/>
    <mergeCell ref="A26:B26"/>
    <mergeCell ref="C26:F26"/>
    <mergeCell ref="G26:L26"/>
    <mergeCell ref="A27:B27"/>
    <mergeCell ref="C27:F27"/>
    <mergeCell ref="G27:L27"/>
    <mergeCell ref="A24:B24"/>
    <mergeCell ref="C24:F24"/>
    <mergeCell ref="G24:L24"/>
    <mergeCell ref="A25:B25"/>
    <mergeCell ref="C25:F25"/>
    <mergeCell ref="G25:L25"/>
    <mergeCell ref="A22:B22"/>
    <mergeCell ref="C22:F22"/>
    <mergeCell ref="G22:L22"/>
    <mergeCell ref="A23:B23"/>
    <mergeCell ref="C23:F23"/>
    <mergeCell ref="G23:L23"/>
    <mergeCell ref="A20:B20"/>
    <mergeCell ref="C20:F20"/>
    <mergeCell ref="G20:L20"/>
    <mergeCell ref="A21:B21"/>
    <mergeCell ref="C21:F21"/>
    <mergeCell ref="G21:L21"/>
    <mergeCell ref="A18:B18"/>
    <mergeCell ref="C18:F18"/>
    <mergeCell ref="G18:L18"/>
    <mergeCell ref="A19:B19"/>
    <mergeCell ref="C19:F19"/>
    <mergeCell ref="G19:L19"/>
    <mergeCell ref="A17:B17"/>
    <mergeCell ref="C17:F17"/>
    <mergeCell ref="G17:L17"/>
    <mergeCell ref="A15:B15"/>
    <mergeCell ref="C15:F15"/>
    <mergeCell ref="G15:L15"/>
    <mergeCell ref="A16:B16"/>
    <mergeCell ref="C16:F16"/>
    <mergeCell ref="G16:L16"/>
    <mergeCell ref="A13:B13"/>
    <mergeCell ref="C13:F13"/>
    <mergeCell ref="G13:L13"/>
    <mergeCell ref="A14:B14"/>
    <mergeCell ref="C14:F14"/>
    <mergeCell ref="G14:L14"/>
    <mergeCell ref="A12:B12"/>
    <mergeCell ref="C12:F12"/>
    <mergeCell ref="G12:L12"/>
    <mergeCell ref="A10:B10"/>
    <mergeCell ref="C10:F10"/>
    <mergeCell ref="G10:L10"/>
    <mergeCell ref="A11:B11"/>
    <mergeCell ref="C11:F11"/>
    <mergeCell ref="G11:L11"/>
    <mergeCell ref="A8:B8"/>
    <mergeCell ref="C8:F8"/>
    <mergeCell ref="G8:L8"/>
    <mergeCell ref="A9:B9"/>
    <mergeCell ref="C9:F9"/>
    <mergeCell ref="G9:L9"/>
    <mergeCell ref="A7:B7"/>
    <mergeCell ref="C7:F7"/>
    <mergeCell ref="G7:L7"/>
    <mergeCell ref="A4:B4"/>
    <mergeCell ref="C4:F4"/>
    <mergeCell ref="G4:L4"/>
    <mergeCell ref="A5:B5"/>
    <mergeCell ref="C5:F5"/>
    <mergeCell ref="G5:L5"/>
    <mergeCell ref="A1:L1"/>
    <mergeCell ref="A2:B2"/>
    <mergeCell ref="C2:F2"/>
    <mergeCell ref="G2:L2"/>
    <mergeCell ref="A3:B3"/>
    <mergeCell ref="C3:F3"/>
    <mergeCell ref="G3:L3"/>
    <mergeCell ref="A6:B6"/>
    <mergeCell ref="C6:F6"/>
    <mergeCell ref="G6:L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мероприятия</vt:lpstr>
      <vt:lpstr>показатели</vt:lpstr>
      <vt:lpstr>кредиторка</vt:lpstr>
      <vt:lpstr>кредиторка!Область_печати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2021-05-26T13:49:18Z</cp:lastPrinted>
  <dcterms:created xsi:type="dcterms:W3CDTF">2019-02-27T06:13:22Z</dcterms:created>
  <dcterms:modified xsi:type="dcterms:W3CDTF">2021-07-14T12:40:57Z</dcterms:modified>
</cp:coreProperties>
</file>